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ia\Desktop\САЙТ\ЭЛЕКТРИКА\2023\4 кв.2023\сайт\"/>
    </mc:Choice>
  </mc:AlternateContent>
  <xr:revisionPtr revIDLastSave="0" documentId="13_ncr:1_{6DF89525-5A0D-4D09-AE20-79BE9D51A0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2" l="1"/>
  <c r="A56" i="2"/>
  <c r="A53" i="2"/>
  <c r="A54" i="2"/>
  <c r="A55" i="2" s="1"/>
  <c r="E37" i="1"/>
  <c r="E36" i="1"/>
  <c r="C36" i="1"/>
  <c r="B36" i="1"/>
  <c r="E33" i="1"/>
  <c r="C33" i="1"/>
  <c r="G33" i="1"/>
  <c r="G36" i="1" s="1"/>
  <c r="B33" i="1"/>
  <c r="C30" i="1"/>
  <c r="B30" i="1"/>
  <c r="G30" i="1"/>
  <c r="E30" i="1"/>
  <c r="D28" i="1"/>
  <c r="E28" i="1"/>
  <c r="F28" i="1"/>
  <c r="G28" i="1"/>
  <c r="E26" i="1"/>
  <c r="C26" i="1"/>
  <c r="B26" i="1"/>
  <c r="E9" i="1"/>
  <c r="C9" i="1"/>
  <c r="B9" i="1"/>
  <c r="G12" i="1" l="1"/>
  <c r="G37" i="1" s="1"/>
  <c r="E22" i="1"/>
  <c r="C22" i="1"/>
  <c r="B22" i="1"/>
  <c r="C10" i="2" l="1"/>
  <c r="E19" i="1"/>
  <c r="E15" i="1"/>
  <c r="C19" i="1" l="1"/>
  <c r="B19" i="1"/>
  <c r="C15" i="1" l="1"/>
  <c r="B15" i="1"/>
  <c r="C12" i="1" l="1"/>
  <c r="C37" i="1" s="1"/>
  <c r="B12" i="1"/>
  <c r="B37" i="1" s="1"/>
  <c r="C12" i="2" l="1"/>
  <c r="C38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C39" i="2" l="1"/>
  <c r="C32" i="2" l="1"/>
  <c r="C28" i="2" l="1"/>
  <c r="C27" i="2"/>
  <c r="G7" i="1" l="1"/>
  <c r="C23" i="2"/>
  <c r="C22" i="2"/>
  <c r="C16" i="2"/>
  <c r="C7" i="2"/>
  <c r="C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Чупахина Евгения Михайловна</author>
    <author>Яковлева Ирина Арнольдовна</author>
  </authors>
  <commentList>
    <comment ref="Q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8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Дом Кольцова, была корректировка заявки</t>
        </r>
      </text>
    </comment>
    <comment ref="C10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ООО ТДС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1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Альфа-Финанс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3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Кей Пойн</t>
        </r>
      </text>
    </comment>
    <comment ref="C14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Проект Девелопмент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6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ТДС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7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Сириус</t>
        </r>
      </text>
    </comment>
    <comment ref="C18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Ботаника Девелопмент</t>
        </r>
      </text>
    </comment>
    <comment ref="C20" authorId="1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СДВМ</t>
        </r>
      </text>
    </comment>
    <comment ref="C21" authorId="1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Кей Поинт Новосибирск</t>
        </r>
      </text>
    </comment>
    <comment ref="C25" authorId="1" shapeId="0" xr:uid="{39D0DE6C-31A5-48C5-B61C-2708DEA66B94}">
      <text>
        <r>
          <rPr>
            <b/>
            <sz val="9"/>
            <color indexed="81"/>
            <rFont val="Tahoma"/>
            <family val="2"/>
            <charset val="204"/>
          </rPr>
          <t>СФМ Фарм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1" authorId="1" shapeId="0" xr:uid="{FE53DE2A-004F-48A8-8600-995070588E2F}">
      <text>
        <r>
          <rPr>
            <sz val="9"/>
            <color indexed="81"/>
            <rFont val="Tahoma"/>
            <family val="2"/>
            <charset val="204"/>
          </rPr>
          <t xml:space="preserve">ООО Альфа
</t>
        </r>
      </text>
    </comment>
    <comment ref="C32" authorId="1" shapeId="0" xr:uid="{D0295EC1-2309-43EF-8896-5D0AF3E00918}">
      <text>
        <r>
          <rPr>
            <b/>
            <sz val="9"/>
            <color indexed="81"/>
            <rFont val="Tahoma"/>
            <family val="2"/>
            <charset val="204"/>
          </rPr>
          <t>Евшин И.С.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<sst xmlns="http://schemas.openxmlformats.org/spreadsheetml/2006/main" count="119" uniqueCount="114">
  <si>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</si>
  <si>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</si>
  <si>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</si>
  <si>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</si>
  <si>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</si>
  <si>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</si>
  <si>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</si>
  <si>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</si>
  <si>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</si>
  <si>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</si>
  <si>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</si>
  <si>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</si>
  <si>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</si>
  <si>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</si>
  <si>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</si>
  <si>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</si>
  <si>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</si>
  <si>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</si>
  <si>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</si>
  <si>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</si>
  <si>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</si>
  <si>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</si>
  <si>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</si>
  <si>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</si>
  <si>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</si>
  <si>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</si>
  <si>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</si>
  <si>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</si>
  <si>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</si>
  <si>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</si>
  <si>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</si>
  <si>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</si>
  <si>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</si>
  <si>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</si>
  <si>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</si>
  <si>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</si>
  <si>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</si>
  <si>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ООО"Т2-Мобайл"</t>
  </si>
  <si>
    <t>АО НПК "Катрен"</t>
  </si>
  <si>
    <t>ООО "Ангиолайн"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</si>
  <si>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</si>
  <si>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</si>
  <si>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</si>
  <si>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</si>
  <si>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</si>
  <si>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</si>
  <si>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</si>
  <si>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</si>
  <si>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</si>
  <si>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</si>
  <si>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</si>
  <si>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ООО "Гамма Сервис"</t>
  </si>
  <si>
    <t>ООО "СВДМ"</t>
  </si>
  <si>
    <t>ООО "Вайлдберриз"</t>
  </si>
  <si>
    <t>ООО "ПепсиКо Холдингс"</t>
  </si>
  <si>
    <t>ООО "Альфа-Финанс"</t>
  </si>
  <si>
    <t>ООО "Подорожник"</t>
  </si>
  <si>
    <t>2023 год</t>
  </si>
  <si>
    <t>2023  год</t>
  </si>
  <si>
    <t>ООО "Дом Кольцова"</t>
  </si>
  <si>
    <t>Договор №21/23/2 от 27.03.2023</t>
  </si>
  <si>
    <t>март</t>
  </si>
  <si>
    <t xml:space="preserve"> АО "УК "СПУТНИК Д.У.ЗПИФ" </t>
  </si>
  <si>
    <t xml:space="preserve">ООО "Кей Поинт Новосибирск" </t>
  </si>
  <si>
    <t>апрель</t>
  </si>
  <si>
    <t>Договор №48/23 от 09.06.2023</t>
  </si>
  <si>
    <t>май</t>
  </si>
  <si>
    <t>Договор №25/23/1 от 21.04.2023</t>
  </si>
  <si>
    <t>Договор №45/23 от 01.06.2023</t>
  </si>
  <si>
    <t>Договор №43/23 от 01.06.2023</t>
  </si>
  <si>
    <t>ООО Ботаника Девелопмент</t>
  </si>
  <si>
    <t>ООО "ТДС"</t>
  </si>
  <si>
    <t>Договор №56/23 от 28.06.2023</t>
  </si>
  <si>
    <t xml:space="preserve"> сентябрь 2023  год</t>
  </si>
  <si>
    <t>Договор №45/23/1 от 02.06.2023</t>
  </si>
  <si>
    <t>июль 2023  год</t>
  </si>
  <si>
    <t>октябрь 2023  год</t>
  </si>
  <si>
    <t>Договор №61/23/1 от 07.07.2023</t>
  </si>
  <si>
    <t>июль</t>
  </si>
  <si>
    <t>июнь</t>
  </si>
  <si>
    <t>февраль</t>
  </si>
  <si>
    <t>август</t>
  </si>
  <si>
    <t>Договор №77/23/1 от 31.08.2023</t>
  </si>
  <si>
    <t>сентябрь</t>
  </si>
  <si>
    <t>октябрь</t>
  </si>
  <si>
    <t>ноябрь</t>
  </si>
  <si>
    <t>Итого в август</t>
  </si>
  <si>
    <t>Евшин И.С.</t>
  </si>
  <si>
    <r>
      <t>Договор №93</t>
    </r>
    <r>
      <rPr>
        <sz val="12"/>
        <color rgb="FFFF0000"/>
        <rFont val="Times New Roman"/>
        <family val="1"/>
        <charset val="204"/>
      </rPr>
      <t>/2</t>
    </r>
    <r>
      <rPr>
        <sz val="12"/>
        <rFont val="Times New Roman"/>
        <family val="1"/>
        <charset val="204"/>
      </rPr>
      <t>3 от 29.11.2023</t>
    </r>
  </si>
  <si>
    <t>ООО "Альфа"</t>
  </si>
  <si>
    <t>3 кв.2023 год</t>
  </si>
  <si>
    <r>
      <t>Договор №105</t>
    </r>
    <r>
      <rPr>
        <sz val="12"/>
        <color rgb="FFFF0000"/>
        <rFont val="Times New Roman"/>
        <family val="1"/>
        <charset val="204"/>
      </rPr>
      <t>/2</t>
    </r>
    <r>
      <rPr>
        <sz val="12"/>
        <rFont val="Times New Roman"/>
        <family val="1"/>
        <charset val="204"/>
      </rPr>
      <t>3 от 29.12.2023</t>
    </r>
  </si>
  <si>
    <t>4 кв. 2024 год</t>
  </si>
  <si>
    <t>ООО "ТД Мирград"</t>
  </si>
  <si>
    <t>ИП Анисимов В.Г.</t>
  </si>
  <si>
    <t>Итого январь</t>
  </si>
  <si>
    <t>Итого февраль</t>
  </si>
  <si>
    <t>Итого  март</t>
  </si>
  <si>
    <t>Итого апрель</t>
  </si>
  <si>
    <t>Итого  май</t>
  </si>
  <si>
    <t>Итого  июнь</t>
  </si>
  <si>
    <t>Итого  июль</t>
  </si>
  <si>
    <t>Итого  сентябрь</t>
  </si>
  <si>
    <t>Итого  октябрь</t>
  </si>
  <si>
    <t>Итого  ноябрь</t>
  </si>
  <si>
    <t>Итого  декабрь</t>
  </si>
  <si>
    <t>декабрь</t>
  </si>
  <si>
    <t>2023 год, 2024 год</t>
  </si>
  <si>
    <r>
      <t>Договор №97</t>
    </r>
    <r>
      <rPr>
        <sz val="12"/>
        <color rgb="FFFF0000"/>
        <rFont val="Times New Roman"/>
        <family val="1"/>
        <charset val="204"/>
      </rPr>
      <t>/2</t>
    </r>
    <r>
      <rPr>
        <sz val="12"/>
        <rFont val="Times New Roman"/>
        <family val="1"/>
        <charset val="204"/>
      </rPr>
      <t>3/1 от 18.12.2023</t>
    </r>
  </si>
  <si>
    <r>
      <t>Договор №</t>
    </r>
    <r>
      <rPr>
        <sz val="12"/>
        <color rgb="FFFF0000"/>
        <rFont val="Times New Roman"/>
        <family val="1"/>
        <charset val="204"/>
      </rPr>
      <t>106/2</t>
    </r>
    <r>
      <rPr>
        <sz val="12"/>
        <rFont val="Times New Roman"/>
        <family val="1"/>
        <charset val="204"/>
      </rPr>
      <t>3 от 29.12.2023</t>
    </r>
  </si>
  <si>
    <t>2024 год</t>
  </si>
  <si>
    <t>Договор  от 29.12.2023</t>
  </si>
  <si>
    <t>2025 год, 2026 год, 2027 год</t>
  </si>
  <si>
    <t>ООО  "Патриот 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</si>
</sst>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р_._-;\-* #,##0.00_р_._-;_-* &quot;-&quot;??_р_._-;_-@_-"/>
    <numFmt numFmtId="165" formatCode="[$-419]mmmm\ yyyy;@"/>
    <numFmt numFmtId="166" formatCode="_-* #,##0_р_._-;\-* #,##0_р_._-;_-* &quot;-&quot;??_р_._-;_-@_-"/>
    <numFmt numFmtId="167" formatCode="0_ ;\-0\ "/>
    <numFmt numFmtId="168" formatCode="_-* #,##0.0_р_._-;\-* #,##0.0_р_._-;_-* &quot;-&quot;??_р_._-;_-@_-"/>
    <numFmt numFmtId="169" formatCode="#,##0.000"/>
    <numFmt numFmtId="170" formatCode="_-* #,##0.00\ _₽_-;\-* #,##0.0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0" xfId="0" applyFont="1"/>
    <xf numFmtId="164" fontId="0" fillId="0" borderId="0" xfId="1" applyFont="1" applyAlignment="1">
      <alignment wrapText="1"/>
    </xf>
    <xf numFmtId="166" fontId="2" fillId="0" borderId="0" xfId="1" applyNumberFormat="1" applyFont="1" applyAlignment="1">
      <alignment horizontal="center" wrapText="1"/>
    </xf>
    <xf numFmtId="166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/>
    <xf numFmtId="4" fontId="6" fillId="0" borderId="1" xfId="0" applyNumberFormat="1" applyFont="1" applyBorder="1"/>
    <xf numFmtId="4" fontId="4" fillId="0" borderId="1" xfId="0" applyNumberFormat="1" applyFont="1" applyBorder="1"/>
    <xf numFmtId="167" fontId="15" fillId="0" borderId="1" xfId="1" applyNumberFormat="1" applyFont="1" applyFill="1" applyBorder="1" applyAlignment="1">
      <alignment horizontal="right" vertical="center" wrapText="1"/>
    </xf>
    <xf numFmtId="168" fontId="13" fillId="0" borderId="1" xfId="1" applyNumberFormat="1" applyFont="1" applyFill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right" vertical="center" wrapText="1"/>
    </xf>
    <xf numFmtId="164" fontId="15" fillId="0" borderId="1" xfId="1" applyNumberFormat="1" applyFont="1" applyFill="1" applyBorder="1" applyAlignment="1">
      <alignment horizontal="right" vertical="center" wrapText="1"/>
    </xf>
    <xf numFmtId="4" fontId="0" fillId="0" borderId="0" xfId="0" applyNumberFormat="1" applyFont="1"/>
    <xf numFmtId="169" fontId="9" fillId="0" borderId="1" xfId="0" applyNumberFormat="1" applyFont="1" applyBorder="1"/>
    <xf numFmtId="166" fontId="0" fillId="0" borderId="0" xfId="0" applyNumberFormat="1" applyFont="1"/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/>
    <xf numFmtId="164" fontId="18" fillId="0" borderId="1" xfId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0" fontId="8" fillId="0" borderId="0" xfId="0" applyNumberFormat="1" applyFont="1"/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topLeftCell="A31" zoomScaleNormal="100" workbookViewId="0">
      <selection activeCell="R29" sqref="R29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9" customWidth="1"/>
    <col min="4" max="4" width="38.85546875" style="1" customWidth="1"/>
    <col min="5" max="5" width="18.7109375" style="9" customWidth="1"/>
    <col min="6" max="6" width="35.7109375" style="9" customWidth="1"/>
    <col min="7" max="7" width="19" style="15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20" width="9.140625" style="1"/>
    <col min="21" max="21" width="30.28515625" style="1" customWidth="1"/>
    <col min="22" max="16384" width="9.140625" style="1"/>
  </cols>
  <sheetData>
    <row r="1" spans="1:21" ht="40.5" customHeight="1" x14ac:dyDescent="0.25">
      <c r="A1" s="49" t="s">
        <v>0</v>
      </c>
      <c r="B1" s="49"/>
      <c r="C1" s="49"/>
      <c r="D1" s="49"/>
      <c r="E1" s="49"/>
      <c r="F1" s="50"/>
      <c r="G1" s="50"/>
    </row>
    <row r="2" spans="1:21" ht="11.25" customHeight="1" x14ac:dyDescent="0.25">
      <c r="A2" s="51"/>
      <c r="B2" s="51"/>
      <c r="C2" s="51"/>
      <c r="D2" s="51"/>
      <c r="E2" s="51"/>
      <c r="F2" s="51"/>
      <c r="G2" s="51"/>
    </row>
    <row r="3" spans="1:21" ht="15.75" x14ac:dyDescent="0.25">
      <c r="A3" s="52" t="s">
        <v>57</v>
      </c>
      <c r="B3" s="52"/>
      <c r="C3" s="52"/>
      <c r="D3" s="52"/>
      <c r="E3" s="52"/>
      <c r="F3" s="52"/>
      <c r="G3" s="52"/>
    </row>
    <row r="4" spans="1:21" ht="16.5" customHeight="1" x14ac:dyDescent="0.25">
      <c r="A4" s="53"/>
      <c r="B4" s="53"/>
      <c r="C4" s="53"/>
      <c r="D4" s="16"/>
      <c r="E4" s="13"/>
      <c r="F4" s="13"/>
      <c r="G4" s="14"/>
    </row>
    <row r="5" spans="1:21" ht="78.75" x14ac:dyDescent="0.25">
      <c r="A5" s="17"/>
      <c r="B5" s="18" t="s">
        <v>1</v>
      </c>
      <c r="C5" s="19" t="s">
        <v>2</v>
      </c>
      <c r="D5" s="20" t="s">
        <v>3</v>
      </c>
      <c r="E5" s="21" t="s">
        <v>28</v>
      </c>
      <c r="F5" s="21" t="s">
        <v>4</v>
      </c>
      <c r="G5" s="22" t="s">
        <v>5</v>
      </c>
    </row>
    <row r="6" spans="1:21" ht="34.5" customHeight="1" x14ac:dyDescent="0.25">
      <c r="A6" s="29" t="s">
        <v>6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</row>
    <row r="7" spans="1:21" s="12" customFormat="1" ht="34.5" customHeight="1" x14ac:dyDescent="0.25">
      <c r="A7" s="17" t="s">
        <v>95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4">
        <f>G6</f>
        <v>0</v>
      </c>
    </row>
    <row r="8" spans="1:21" s="12" customFormat="1" ht="34.5" customHeight="1" x14ac:dyDescent="0.25">
      <c r="A8" s="41" t="s">
        <v>80</v>
      </c>
      <c r="B8" s="30">
        <v>1</v>
      </c>
      <c r="C8" s="30">
        <v>225</v>
      </c>
      <c r="D8" s="23" t="s">
        <v>60</v>
      </c>
      <c r="E8" s="23">
        <v>89250</v>
      </c>
      <c r="F8" s="34" t="s">
        <v>58</v>
      </c>
      <c r="G8" s="23">
        <v>0</v>
      </c>
      <c r="U8" s="48"/>
    </row>
    <row r="9" spans="1:21" s="12" customFormat="1" ht="34.5" customHeight="1" x14ac:dyDescent="0.25">
      <c r="A9" s="17" t="s">
        <v>96</v>
      </c>
      <c r="B9" s="28">
        <f>B8</f>
        <v>1</v>
      </c>
      <c r="C9" s="28">
        <f>C8</f>
        <v>225</v>
      </c>
      <c r="D9" s="23">
        <v>0</v>
      </c>
      <c r="E9" s="36">
        <f>E8</f>
        <v>89250</v>
      </c>
      <c r="F9" s="23">
        <v>0</v>
      </c>
      <c r="G9" s="23">
        <v>0</v>
      </c>
    </row>
    <row r="10" spans="1:21" s="12" customFormat="1" ht="34.5" customHeight="1" x14ac:dyDescent="0.25">
      <c r="A10" s="54" t="s">
        <v>61</v>
      </c>
      <c r="B10" s="30">
        <v>1</v>
      </c>
      <c r="C10" s="30">
        <v>200</v>
      </c>
      <c r="D10" s="23">
        <v>0</v>
      </c>
      <c r="E10" s="23">
        <v>0</v>
      </c>
      <c r="F10" s="23">
        <v>0</v>
      </c>
      <c r="G10" s="30">
        <v>1</v>
      </c>
    </row>
    <row r="11" spans="1:21" s="12" customFormat="1" ht="34.5" customHeight="1" x14ac:dyDescent="0.25">
      <c r="A11" s="56"/>
      <c r="B11" s="30">
        <v>1</v>
      </c>
      <c r="C11" s="30">
        <v>6000</v>
      </c>
      <c r="D11" s="23">
        <v>0</v>
      </c>
      <c r="E11" s="23">
        <v>0</v>
      </c>
      <c r="F11" s="23">
        <v>0</v>
      </c>
      <c r="G11" s="30">
        <v>1</v>
      </c>
    </row>
    <row r="12" spans="1:21" s="12" customFormat="1" ht="34.5" customHeight="1" x14ac:dyDescent="0.25">
      <c r="A12" s="17" t="s">
        <v>97</v>
      </c>
      <c r="B12" s="28">
        <f>SUM(B10:B11)</f>
        <v>2</v>
      </c>
      <c r="C12" s="35">
        <f>SUM(C10:C11)</f>
        <v>6200</v>
      </c>
      <c r="D12" s="23"/>
      <c r="E12" s="28"/>
      <c r="F12" s="23"/>
      <c r="G12" s="28">
        <f>G11+G10</f>
        <v>2</v>
      </c>
    </row>
    <row r="13" spans="1:21" s="12" customFormat="1" ht="34.5" customHeight="1" x14ac:dyDescent="0.25">
      <c r="A13" s="54" t="s">
        <v>64</v>
      </c>
      <c r="B13" s="30">
        <v>1</v>
      </c>
      <c r="C13" s="30">
        <v>3600</v>
      </c>
      <c r="D13" s="23" t="s">
        <v>65</v>
      </c>
      <c r="E13" s="23">
        <v>2071356.07</v>
      </c>
      <c r="F13" s="34" t="s">
        <v>76</v>
      </c>
      <c r="G13" s="23">
        <v>0</v>
      </c>
    </row>
    <row r="14" spans="1:21" s="12" customFormat="1" ht="34.5" customHeight="1" x14ac:dyDescent="0.25">
      <c r="A14" s="56"/>
      <c r="B14" s="30">
        <v>1</v>
      </c>
      <c r="C14" s="30">
        <v>100</v>
      </c>
      <c r="D14" s="23" t="s">
        <v>67</v>
      </c>
      <c r="E14" s="23">
        <v>89250</v>
      </c>
      <c r="F14" s="34" t="s">
        <v>58</v>
      </c>
      <c r="G14" s="23">
        <v>0</v>
      </c>
    </row>
    <row r="15" spans="1:21" s="12" customFormat="1" ht="34.5" customHeight="1" x14ac:dyDescent="0.25">
      <c r="A15" s="17" t="s">
        <v>98</v>
      </c>
      <c r="B15" s="28">
        <f>B13+B14</f>
        <v>2</v>
      </c>
      <c r="C15" s="28">
        <f>C13+C14</f>
        <v>3700</v>
      </c>
      <c r="D15" s="23"/>
      <c r="E15" s="36">
        <f>E13+E14</f>
        <v>2160606.0700000003</v>
      </c>
      <c r="F15" s="23"/>
      <c r="G15" s="24"/>
    </row>
    <row r="16" spans="1:21" s="12" customFormat="1" ht="34.5" customHeight="1" x14ac:dyDescent="0.25">
      <c r="A16" s="54" t="s">
        <v>66</v>
      </c>
      <c r="B16" s="30">
        <v>1</v>
      </c>
      <c r="C16" s="30">
        <v>200</v>
      </c>
      <c r="D16" s="23" t="s">
        <v>74</v>
      </c>
      <c r="E16" s="23">
        <v>373422.55</v>
      </c>
      <c r="F16" s="34" t="s">
        <v>73</v>
      </c>
      <c r="G16" s="23">
        <v>0</v>
      </c>
    </row>
    <row r="17" spans="1:7" s="12" customFormat="1" ht="34.5" customHeight="1" x14ac:dyDescent="0.25">
      <c r="A17" s="56"/>
      <c r="B17" s="30">
        <v>1</v>
      </c>
      <c r="C17" s="30">
        <v>20</v>
      </c>
      <c r="D17" s="23" t="s">
        <v>68</v>
      </c>
      <c r="E17" s="23">
        <v>49268.4</v>
      </c>
      <c r="F17" s="34" t="s">
        <v>75</v>
      </c>
      <c r="G17" s="23">
        <v>0</v>
      </c>
    </row>
    <row r="18" spans="1:7" s="12" customFormat="1" ht="34.5" customHeight="1" x14ac:dyDescent="0.25">
      <c r="A18" s="55"/>
      <c r="B18" s="30">
        <v>1</v>
      </c>
      <c r="C18" s="37">
        <v>549.85</v>
      </c>
      <c r="D18" s="23" t="s">
        <v>69</v>
      </c>
      <c r="E18" s="23">
        <v>36473114.590000004</v>
      </c>
      <c r="F18" s="34" t="s">
        <v>58</v>
      </c>
      <c r="G18" s="23">
        <v>0</v>
      </c>
    </row>
    <row r="19" spans="1:7" s="12" customFormat="1" ht="34.5" customHeight="1" x14ac:dyDescent="0.25">
      <c r="A19" s="17" t="s">
        <v>99</v>
      </c>
      <c r="B19" s="28">
        <f>B17+B18+B16</f>
        <v>3</v>
      </c>
      <c r="C19" s="28">
        <f>C17+C18+C16</f>
        <v>769.85</v>
      </c>
      <c r="D19" s="23"/>
      <c r="E19" s="36">
        <f>E17+E18+E16</f>
        <v>36895805.539999999</v>
      </c>
      <c r="F19" s="23"/>
      <c r="G19" s="24"/>
    </row>
    <row r="20" spans="1:7" s="12" customFormat="1" ht="34.5" customHeight="1" x14ac:dyDescent="0.25">
      <c r="A20" s="56" t="s">
        <v>79</v>
      </c>
      <c r="B20" s="30">
        <v>1</v>
      </c>
      <c r="C20" s="30">
        <v>50</v>
      </c>
      <c r="D20" s="23" t="s">
        <v>77</v>
      </c>
      <c r="E20" s="23">
        <v>117710.39999999999</v>
      </c>
      <c r="F20" s="34" t="s">
        <v>75</v>
      </c>
      <c r="G20" s="23">
        <v>0</v>
      </c>
    </row>
    <row r="21" spans="1:7" s="12" customFormat="1" ht="34.5" customHeight="1" x14ac:dyDescent="0.25">
      <c r="A21" s="55"/>
      <c r="B21" s="30">
        <v>1</v>
      </c>
      <c r="C21" s="37">
        <v>400</v>
      </c>
      <c r="D21" s="23" t="s">
        <v>72</v>
      </c>
      <c r="E21" s="37">
        <v>146170.79999999999</v>
      </c>
      <c r="F21" s="34" t="s">
        <v>75</v>
      </c>
      <c r="G21" s="23">
        <v>0</v>
      </c>
    </row>
    <row r="22" spans="1:7" s="12" customFormat="1" ht="34.5" customHeight="1" x14ac:dyDescent="0.25">
      <c r="A22" s="17" t="s">
        <v>100</v>
      </c>
      <c r="B22" s="28">
        <f>B20+B21</f>
        <v>2</v>
      </c>
      <c r="C22" s="28">
        <f>C20+C21</f>
        <v>450</v>
      </c>
      <c r="D22" s="23"/>
      <c r="E22" s="36">
        <f>E20+E21</f>
        <v>263881.19999999995</v>
      </c>
      <c r="F22" s="23"/>
      <c r="G22" s="24"/>
    </row>
    <row r="23" spans="1:7" s="12" customFormat="1" ht="34.5" customHeight="1" x14ac:dyDescent="0.25">
      <c r="A23" s="29" t="s">
        <v>78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s="12" customFormat="1" ht="34.5" customHeight="1" x14ac:dyDescent="0.25">
      <c r="A24" s="17" t="s">
        <v>101</v>
      </c>
      <c r="B24" s="23"/>
      <c r="C24" s="23"/>
      <c r="D24" s="23"/>
      <c r="E24" s="23"/>
      <c r="F24" s="23"/>
      <c r="G24" s="24"/>
    </row>
    <row r="25" spans="1:7" s="12" customFormat="1" ht="34.5" customHeight="1" x14ac:dyDescent="0.25">
      <c r="A25" s="42" t="s">
        <v>81</v>
      </c>
      <c r="B25" s="30">
        <v>1</v>
      </c>
      <c r="C25" s="23">
        <v>150</v>
      </c>
      <c r="D25" s="44" t="s">
        <v>82</v>
      </c>
      <c r="E25" s="23">
        <v>117710</v>
      </c>
      <c r="F25" s="23" t="s">
        <v>90</v>
      </c>
      <c r="G25" s="23">
        <v>0</v>
      </c>
    </row>
    <row r="26" spans="1:7" s="12" customFormat="1" ht="34.5" customHeight="1" x14ac:dyDescent="0.25">
      <c r="A26" s="17" t="s">
        <v>86</v>
      </c>
      <c r="B26" s="28">
        <f>B25</f>
        <v>1</v>
      </c>
      <c r="C26" s="28">
        <f>C25</f>
        <v>150</v>
      </c>
      <c r="D26" s="23"/>
      <c r="E26" s="36">
        <f>E25</f>
        <v>117710</v>
      </c>
      <c r="F26" s="23"/>
      <c r="G26" s="24"/>
    </row>
    <row r="27" spans="1:7" s="12" customFormat="1" ht="34.5" customHeight="1" x14ac:dyDescent="0.25">
      <c r="A27" s="45" t="s">
        <v>83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3">
        <v>0</v>
      </c>
    </row>
    <row r="28" spans="1:7" s="12" customFormat="1" ht="34.5" customHeight="1" x14ac:dyDescent="0.25">
      <c r="A28" s="17" t="s">
        <v>102</v>
      </c>
      <c r="B28" s="28">
        <v>0</v>
      </c>
      <c r="C28" s="28">
        <v>0</v>
      </c>
      <c r="D28" s="28">
        <f t="shared" ref="D28:G28" si="0">D27</f>
        <v>0</v>
      </c>
      <c r="E28" s="28">
        <f t="shared" si="0"/>
        <v>0</v>
      </c>
      <c r="F28" s="28">
        <f t="shared" si="0"/>
        <v>0</v>
      </c>
      <c r="G28" s="28">
        <f t="shared" si="0"/>
        <v>0</v>
      </c>
    </row>
    <row r="29" spans="1:7" s="12" customFormat="1" ht="34.5" customHeight="1" x14ac:dyDescent="0.25">
      <c r="A29" s="46" t="s">
        <v>84</v>
      </c>
      <c r="B29" s="30">
        <v>1</v>
      </c>
      <c r="C29" s="30">
        <v>500</v>
      </c>
      <c r="D29" s="44" t="s">
        <v>109</v>
      </c>
      <c r="E29" s="23">
        <v>2901067.76</v>
      </c>
      <c r="F29" s="30" t="s">
        <v>110</v>
      </c>
      <c r="G29" s="23">
        <v>0</v>
      </c>
    </row>
    <row r="30" spans="1:7" s="12" customFormat="1" ht="34.5" customHeight="1" x14ac:dyDescent="0.25">
      <c r="A30" s="17" t="s">
        <v>103</v>
      </c>
      <c r="B30" s="28">
        <f>B29</f>
        <v>1</v>
      </c>
      <c r="C30" s="28">
        <f>C29</f>
        <v>500</v>
      </c>
      <c r="D30" s="28"/>
      <c r="E30" s="36">
        <f t="shared" ref="E30:G30" si="1">E29</f>
        <v>2901067.76</v>
      </c>
      <c r="F30" s="28"/>
      <c r="G30" s="28">
        <f t="shared" si="1"/>
        <v>0</v>
      </c>
    </row>
    <row r="31" spans="1:7" s="12" customFormat="1" ht="34.5" customHeight="1" x14ac:dyDescent="0.25">
      <c r="A31" s="54" t="s">
        <v>85</v>
      </c>
      <c r="B31" s="30">
        <v>1</v>
      </c>
      <c r="C31" s="30">
        <v>250</v>
      </c>
      <c r="D31" s="44" t="s">
        <v>108</v>
      </c>
      <c r="E31" s="23">
        <v>439273.39</v>
      </c>
      <c r="F31" s="30" t="s">
        <v>107</v>
      </c>
      <c r="G31" s="23">
        <v>0</v>
      </c>
    </row>
    <row r="32" spans="1:7" s="12" customFormat="1" ht="34.5" customHeight="1" x14ac:dyDescent="0.25">
      <c r="A32" s="55"/>
      <c r="B32" s="30">
        <v>1</v>
      </c>
      <c r="C32" s="30">
        <v>15</v>
      </c>
      <c r="D32" s="44" t="s">
        <v>88</v>
      </c>
      <c r="E32" s="23">
        <v>63840</v>
      </c>
      <c r="F32" s="30" t="s">
        <v>57</v>
      </c>
      <c r="G32" s="23"/>
    </row>
    <row r="33" spans="1:7" s="12" customFormat="1" ht="34.5" customHeight="1" x14ac:dyDescent="0.25">
      <c r="A33" s="17" t="s">
        <v>104</v>
      </c>
      <c r="B33" s="28">
        <f>B31</f>
        <v>1</v>
      </c>
      <c r="C33" s="28">
        <f>C31+C32</f>
        <v>265</v>
      </c>
      <c r="D33" s="28"/>
      <c r="E33" s="36">
        <f>E31+E32</f>
        <v>503113.39</v>
      </c>
      <c r="F33" s="28"/>
      <c r="G33" s="28">
        <f t="shared" ref="G33" si="2">G31</f>
        <v>0</v>
      </c>
    </row>
    <row r="34" spans="1:7" s="12" customFormat="1" ht="34.5" customHeight="1" x14ac:dyDescent="0.25">
      <c r="A34" s="47" t="s">
        <v>106</v>
      </c>
      <c r="B34" s="30">
        <v>1</v>
      </c>
      <c r="C34" s="30">
        <v>446.21</v>
      </c>
      <c r="D34" s="44" t="s">
        <v>91</v>
      </c>
      <c r="E34" s="37">
        <v>7922520.7800000003</v>
      </c>
      <c r="F34" s="30" t="s">
        <v>92</v>
      </c>
      <c r="G34" s="28"/>
    </row>
    <row r="35" spans="1:7" s="12" customFormat="1" ht="34.5" customHeight="1" x14ac:dyDescent="0.25">
      <c r="A35" s="47"/>
      <c r="B35" s="30">
        <v>1</v>
      </c>
      <c r="C35" s="30">
        <v>2300</v>
      </c>
      <c r="D35" s="44" t="s">
        <v>111</v>
      </c>
      <c r="E35" s="37">
        <v>19772566.760000002</v>
      </c>
      <c r="F35" s="30" t="s">
        <v>112</v>
      </c>
      <c r="G35" s="28"/>
    </row>
    <row r="36" spans="1:7" s="12" customFormat="1" ht="34.5" customHeight="1" x14ac:dyDescent="0.25">
      <c r="A36" s="17" t="s">
        <v>105</v>
      </c>
      <c r="B36" s="28">
        <f>B34+B35</f>
        <v>2</v>
      </c>
      <c r="C36" s="28">
        <f>C34+C35</f>
        <v>2746.21</v>
      </c>
      <c r="D36" s="28"/>
      <c r="E36" s="28">
        <f>E34+E35</f>
        <v>27695087.540000003</v>
      </c>
      <c r="F36" s="28"/>
      <c r="G36" s="28">
        <f>G33</f>
        <v>0</v>
      </c>
    </row>
    <row r="37" spans="1:7" s="26" customFormat="1" ht="32.25" customHeight="1" x14ac:dyDescent="0.25">
      <c r="A37" s="27" t="s">
        <v>7</v>
      </c>
      <c r="B37" s="28">
        <f>B7+B9+B12+B15+B19+B22+B24+B26+B28+B30+B33+B36</f>
        <v>15</v>
      </c>
      <c r="C37" s="28">
        <f>C7+C9+C12+C15+C19+C22+C24+C26+C28+C30+C33+C36</f>
        <v>15006.060000000001</v>
      </c>
      <c r="D37" s="28"/>
      <c r="E37" s="36">
        <f>E7+E9+E12+E15+E19+E22+E24+E26+E28+E30+E33+E36</f>
        <v>70626521.5</v>
      </c>
      <c r="F37" s="30"/>
      <c r="G37" s="28">
        <f>G12</f>
        <v>2</v>
      </c>
    </row>
    <row r="39" spans="1:7" x14ac:dyDescent="0.25">
      <c r="B39" s="40"/>
    </row>
  </sheetData>
  <mergeCells count="9">
    <mergeCell ref="A1:G1"/>
    <mergeCell ref="A2:G2"/>
    <mergeCell ref="A3:G3"/>
    <mergeCell ref="A4:C4"/>
    <mergeCell ref="A31:A32"/>
    <mergeCell ref="A20:A21"/>
    <mergeCell ref="A16:A18"/>
    <mergeCell ref="A13:A14"/>
    <mergeCell ref="A10:A11"/>
  </mergeCells>
  <phoneticPr fontId="20" type="noConversion"/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9"/>
  <sheetViews>
    <sheetView topLeftCell="A34" zoomScaleNormal="100" workbookViewId="0">
      <selection activeCell="E49" sqref="E49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7" t="s">
        <v>41</v>
      </c>
      <c r="B1" s="57"/>
      <c r="C1" s="57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0">
        <v>1</v>
      </c>
      <c r="B4" s="11" t="s">
        <v>11</v>
      </c>
      <c r="C4" s="31">
        <v>2166</v>
      </c>
    </row>
    <row r="5" spans="1:3" ht="17.25" x14ac:dyDescent="0.3">
      <c r="A5" s="10">
        <f>A4+1</f>
        <v>2</v>
      </c>
      <c r="B5" s="11" t="s">
        <v>24</v>
      </c>
      <c r="C5" s="31">
        <v>500</v>
      </c>
    </row>
    <row r="6" spans="1:3" ht="17.25" x14ac:dyDescent="0.3">
      <c r="A6" s="10">
        <f t="shared" ref="A6:A51" si="0">A5+1</f>
        <v>3</v>
      </c>
      <c r="B6" s="11" t="s">
        <v>36</v>
      </c>
      <c r="C6" s="31">
        <f>2862.9</f>
        <v>2862.9</v>
      </c>
    </row>
    <row r="7" spans="1:3" ht="17.25" x14ac:dyDescent="0.3">
      <c r="A7" s="10">
        <f t="shared" si="0"/>
        <v>4</v>
      </c>
      <c r="B7" s="11" t="s">
        <v>33</v>
      </c>
      <c r="C7" s="31">
        <f>540+740</f>
        <v>1280</v>
      </c>
    </row>
    <row r="8" spans="1:3" ht="17.25" x14ac:dyDescent="0.3">
      <c r="A8" s="10">
        <f t="shared" si="0"/>
        <v>5</v>
      </c>
      <c r="B8" s="11" t="s">
        <v>34</v>
      </c>
      <c r="C8" s="31">
        <v>1007.1</v>
      </c>
    </row>
    <row r="9" spans="1:3" ht="17.25" x14ac:dyDescent="0.3">
      <c r="A9" s="10">
        <f t="shared" si="0"/>
        <v>6</v>
      </c>
      <c r="B9" s="11" t="s">
        <v>35</v>
      </c>
      <c r="C9" s="31">
        <v>300</v>
      </c>
    </row>
    <row r="10" spans="1:3" ht="33" customHeight="1" x14ac:dyDescent="0.3">
      <c r="A10" s="10">
        <f t="shared" si="0"/>
        <v>7</v>
      </c>
      <c r="B10" s="7" t="s">
        <v>23</v>
      </c>
      <c r="C10" s="32">
        <f>4300+100</f>
        <v>4400</v>
      </c>
    </row>
    <row r="11" spans="1:3" ht="17.25" x14ac:dyDescent="0.3">
      <c r="A11" s="10">
        <f t="shared" si="0"/>
        <v>8</v>
      </c>
      <c r="B11" s="6" t="s">
        <v>12</v>
      </c>
      <c r="C11" s="31">
        <v>1346</v>
      </c>
    </row>
    <row r="12" spans="1:3" ht="17.25" x14ac:dyDescent="0.3">
      <c r="A12" s="10">
        <f t="shared" si="0"/>
        <v>9</v>
      </c>
      <c r="B12" s="6" t="s">
        <v>13</v>
      </c>
      <c r="C12" s="31">
        <f>830+183.8</f>
        <v>1013.8</v>
      </c>
    </row>
    <row r="13" spans="1:3" ht="17.25" x14ac:dyDescent="0.3">
      <c r="A13" s="10">
        <f t="shared" si="0"/>
        <v>10</v>
      </c>
      <c r="B13" s="6" t="s">
        <v>14</v>
      </c>
      <c r="C13" s="31">
        <v>1470</v>
      </c>
    </row>
    <row r="14" spans="1:3" ht="17.25" x14ac:dyDescent="0.3">
      <c r="A14" s="10">
        <f t="shared" si="0"/>
        <v>11</v>
      </c>
      <c r="B14" s="11" t="s">
        <v>37</v>
      </c>
      <c r="C14" s="31">
        <v>3.5</v>
      </c>
    </row>
    <row r="15" spans="1:3" ht="17.25" x14ac:dyDescent="0.3">
      <c r="A15" s="10">
        <f t="shared" si="0"/>
        <v>12</v>
      </c>
      <c r="B15" s="6" t="s">
        <v>15</v>
      </c>
      <c r="C15" s="31">
        <v>630</v>
      </c>
    </row>
    <row r="16" spans="1:3" ht="17.25" x14ac:dyDescent="0.3">
      <c r="A16" s="10">
        <f t="shared" si="0"/>
        <v>13</v>
      </c>
      <c r="B16" s="6" t="s">
        <v>16</v>
      </c>
      <c r="C16" s="31">
        <f>1258.2-100</f>
        <v>1158.2</v>
      </c>
    </row>
    <row r="17" spans="1:3" ht="33" customHeight="1" x14ac:dyDescent="0.3">
      <c r="A17" s="10">
        <f t="shared" si="0"/>
        <v>14</v>
      </c>
      <c r="B17" s="7" t="s">
        <v>25</v>
      </c>
      <c r="C17" s="31">
        <v>6</v>
      </c>
    </row>
    <row r="18" spans="1:3" ht="17.25" x14ac:dyDescent="0.3">
      <c r="A18" s="10">
        <f t="shared" si="0"/>
        <v>15</v>
      </c>
      <c r="B18" s="6" t="s">
        <v>47</v>
      </c>
      <c r="C18" s="31">
        <v>580</v>
      </c>
    </row>
    <row r="19" spans="1:3" ht="17.25" x14ac:dyDescent="0.3">
      <c r="A19" s="10">
        <f t="shared" si="0"/>
        <v>16</v>
      </c>
      <c r="B19" s="6" t="s">
        <v>17</v>
      </c>
      <c r="C19" s="31">
        <v>940</v>
      </c>
    </row>
    <row r="20" spans="1:3" ht="33" customHeight="1" x14ac:dyDescent="0.3">
      <c r="A20" s="10">
        <f t="shared" si="0"/>
        <v>17</v>
      </c>
      <c r="B20" s="7" t="s">
        <v>62</v>
      </c>
      <c r="C20" s="31">
        <v>4000</v>
      </c>
    </row>
    <row r="21" spans="1:3" ht="17.25" x14ac:dyDescent="0.3">
      <c r="A21" s="10">
        <f t="shared" si="0"/>
        <v>18</v>
      </c>
      <c r="B21" s="6" t="s">
        <v>18</v>
      </c>
      <c r="C21" s="39">
        <v>1139.0350000000001</v>
      </c>
    </row>
    <row r="22" spans="1:3" ht="17.25" x14ac:dyDescent="0.3">
      <c r="A22" s="10">
        <f t="shared" si="0"/>
        <v>19</v>
      </c>
      <c r="B22" s="6" t="s">
        <v>22</v>
      </c>
      <c r="C22" s="31">
        <f>4645+2997</f>
        <v>7642</v>
      </c>
    </row>
    <row r="23" spans="1:3" ht="17.25" x14ac:dyDescent="0.3">
      <c r="A23" s="10">
        <f t="shared" si="0"/>
        <v>20</v>
      </c>
      <c r="B23" s="6" t="s">
        <v>20</v>
      </c>
      <c r="C23" s="31">
        <f>513-63.7</f>
        <v>449.3</v>
      </c>
    </row>
    <row r="24" spans="1:3" ht="17.25" x14ac:dyDescent="0.3">
      <c r="A24" s="10">
        <f t="shared" si="0"/>
        <v>21</v>
      </c>
      <c r="B24" s="6" t="s">
        <v>21</v>
      </c>
      <c r="C24" s="31">
        <v>100</v>
      </c>
    </row>
    <row r="25" spans="1:3" ht="17.25" x14ac:dyDescent="0.3">
      <c r="A25" s="10">
        <f t="shared" si="0"/>
        <v>22</v>
      </c>
      <c r="B25" s="6" t="s">
        <v>26</v>
      </c>
      <c r="C25" s="31">
        <v>149.9</v>
      </c>
    </row>
    <row r="26" spans="1:3" ht="17.25" x14ac:dyDescent="0.3">
      <c r="A26" s="10">
        <f t="shared" si="0"/>
        <v>23</v>
      </c>
      <c r="B26" s="6" t="s">
        <v>27</v>
      </c>
      <c r="C26" s="31">
        <v>0.4</v>
      </c>
    </row>
    <row r="27" spans="1:3" ht="17.25" x14ac:dyDescent="0.3">
      <c r="A27" s="10">
        <f t="shared" si="0"/>
        <v>24</v>
      </c>
      <c r="B27" s="6" t="s">
        <v>29</v>
      </c>
      <c r="C27" s="31">
        <f>2312.24</f>
        <v>2312.2399999999998</v>
      </c>
    </row>
    <row r="28" spans="1:3" ht="17.25" x14ac:dyDescent="0.3">
      <c r="A28" s="10">
        <f t="shared" si="0"/>
        <v>25</v>
      </c>
      <c r="B28" s="6" t="s">
        <v>30</v>
      </c>
      <c r="C28" s="31">
        <f>3220.73</f>
        <v>3220.73</v>
      </c>
    </row>
    <row r="29" spans="1:3" ht="17.25" x14ac:dyDescent="0.3">
      <c r="A29" s="10">
        <f t="shared" si="0"/>
        <v>26</v>
      </c>
      <c r="B29" s="6" t="s">
        <v>46</v>
      </c>
      <c r="C29" s="43">
        <v>100</v>
      </c>
    </row>
    <row r="30" spans="1:3" ht="17.25" x14ac:dyDescent="0.3">
      <c r="A30" s="10">
        <f t="shared" si="0"/>
        <v>27</v>
      </c>
      <c r="B30" s="6" t="s">
        <v>31</v>
      </c>
      <c r="C30" s="43">
        <v>180</v>
      </c>
    </row>
    <row r="31" spans="1:3" ht="17.25" x14ac:dyDescent="0.3">
      <c r="A31" s="10">
        <f t="shared" si="0"/>
        <v>28</v>
      </c>
      <c r="B31" s="6" t="s">
        <v>63</v>
      </c>
      <c r="C31" s="43">
        <v>3600</v>
      </c>
    </row>
    <row r="32" spans="1:3" ht="17.25" x14ac:dyDescent="0.3">
      <c r="A32" s="10">
        <f t="shared" si="0"/>
        <v>29</v>
      </c>
      <c r="B32" s="6" t="s">
        <v>32</v>
      </c>
      <c r="C32" s="43">
        <f>1300+500</f>
        <v>1800</v>
      </c>
    </row>
    <row r="33" spans="1:3" ht="17.25" x14ac:dyDescent="0.3">
      <c r="A33" s="10">
        <f t="shared" si="0"/>
        <v>30</v>
      </c>
      <c r="B33" s="11" t="s">
        <v>54</v>
      </c>
      <c r="C33" s="43">
        <v>6885</v>
      </c>
    </row>
    <row r="34" spans="1:3" ht="17.25" x14ac:dyDescent="0.3">
      <c r="A34" s="10">
        <f t="shared" si="0"/>
        <v>31</v>
      </c>
      <c r="B34" s="11" t="s">
        <v>39</v>
      </c>
      <c r="C34" s="43">
        <v>560</v>
      </c>
    </row>
    <row r="35" spans="1:3" ht="17.25" x14ac:dyDescent="0.3">
      <c r="A35" s="10">
        <f t="shared" si="0"/>
        <v>32</v>
      </c>
      <c r="B35" s="11" t="s">
        <v>38</v>
      </c>
      <c r="C35" s="43">
        <v>649</v>
      </c>
    </row>
    <row r="36" spans="1:3" ht="17.25" x14ac:dyDescent="0.3">
      <c r="A36" s="10">
        <f t="shared" si="0"/>
        <v>33</v>
      </c>
      <c r="B36" s="6" t="s">
        <v>40</v>
      </c>
      <c r="C36" s="43">
        <v>825</v>
      </c>
    </row>
    <row r="37" spans="1:3" ht="17.25" x14ac:dyDescent="0.3">
      <c r="A37" s="10">
        <f t="shared" si="0"/>
        <v>34</v>
      </c>
      <c r="B37" s="6" t="s">
        <v>43</v>
      </c>
      <c r="C37" s="43">
        <v>8</v>
      </c>
    </row>
    <row r="38" spans="1:3" ht="17.25" x14ac:dyDescent="0.3">
      <c r="A38" s="10">
        <f t="shared" si="0"/>
        <v>35</v>
      </c>
      <c r="B38" s="6" t="s">
        <v>48</v>
      </c>
      <c r="C38" s="43">
        <f>765+383+150</f>
        <v>1298</v>
      </c>
    </row>
    <row r="39" spans="1:3" ht="17.25" x14ac:dyDescent="0.3">
      <c r="A39" s="10">
        <f t="shared" si="0"/>
        <v>36</v>
      </c>
      <c r="B39" s="6" t="s">
        <v>49</v>
      </c>
      <c r="C39" s="43">
        <f>1150</f>
        <v>1150</v>
      </c>
    </row>
    <row r="40" spans="1:3" ht="17.25" x14ac:dyDescent="0.3">
      <c r="A40" s="10">
        <f t="shared" si="0"/>
        <v>37</v>
      </c>
      <c r="B40" s="6" t="s">
        <v>42</v>
      </c>
      <c r="C40" s="43">
        <v>1000</v>
      </c>
    </row>
    <row r="41" spans="1:3" ht="17.25" x14ac:dyDescent="0.3">
      <c r="A41" s="10">
        <f t="shared" si="0"/>
        <v>38</v>
      </c>
      <c r="B41" s="6" t="s">
        <v>44</v>
      </c>
      <c r="C41" s="43">
        <v>28</v>
      </c>
    </row>
    <row r="42" spans="1:3" ht="17.25" x14ac:dyDescent="0.3">
      <c r="A42" s="10">
        <f t="shared" si="0"/>
        <v>39</v>
      </c>
      <c r="B42" s="6" t="s">
        <v>45</v>
      </c>
      <c r="C42" s="43">
        <v>2000</v>
      </c>
    </row>
    <row r="43" spans="1:3" ht="17.25" x14ac:dyDescent="0.3">
      <c r="A43" s="10">
        <f t="shared" si="0"/>
        <v>40</v>
      </c>
      <c r="B43" s="6" t="s">
        <v>51</v>
      </c>
      <c r="C43" s="43">
        <v>480</v>
      </c>
    </row>
    <row r="44" spans="1:3" ht="17.25" x14ac:dyDescent="0.3">
      <c r="A44" s="10">
        <f t="shared" si="0"/>
        <v>41</v>
      </c>
      <c r="B44" s="11" t="s">
        <v>50</v>
      </c>
      <c r="C44" s="43">
        <v>4999.8999999999996</v>
      </c>
    </row>
    <row r="45" spans="1:3" ht="17.25" x14ac:dyDescent="0.3">
      <c r="A45" s="10">
        <f t="shared" si="0"/>
        <v>42</v>
      </c>
      <c r="B45" s="11" t="s">
        <v>52</v>
      </c>
      <c r="C45" s="43">
        <v>395.73</v>
      </c>
    </row>
    <row r="46" spans="1:3" ht="17.25" x14ac:dyDescent="0.3">
      <c r="A46" s="10">
        <f t="shared" si="0"/>
        <v>43</v>
      </c>
      <c r="B46" s="11" t="s">
        <v>53</v>
      </c>
      <c r="C46" s="43">
        <v>2700</v>
      </c>
    </row>
    <row r="47" spans="1:3" ht="17.25" x14ac:dyDescent="0.3">
      <c r="A47" s="10">
        <f t="shared" si="0"/>
        <v>44</v>
      </c>
      <c r="B47" s="11" t="s">
        <v>55</v>
      </c>
      <c r="C47" s="43">
        <v>4000</v>
      </c>
    </row>
    <row r="48" spans="1:3" ht="17.25" x14ac:dyDescent="0.3">
      <c r="A48" s="10">
        <f t="shared" si="0"/>
        <v>45</v>
      </c>
      <c r="B48" s="11" t="s">
        <v>56</v>
      </c>
      <c r="C48" s="43">
        <v>15</v>
      </c>
    </row>
    <row r="49" spans="1:3" ht="17.25" x14ac:dyDescent="0.3">
      <c r="A49" s="10">
        <f t="shared" si="0"/>
        <v>46</v>
      </c>
      <c r="B49" s="11" t="s">
        <v>59</v>
      </c>
      <c r="C49" s="43">
        <v>225</v>
      </c>
    </row>
    <row r="50" spans="1:3" ht="17.25" x14ac:dyDescent="0.3">
      <c r="A50" s="10">
        <f t="shared" si="0"/>
        <v>47</v>
      </c>
      <c r="B50" s="11" t="s">
        <v>71</v>
      </c>
      <c r="C50" s="43">
        <v>200</v>
      </c>
    </row>
    <row r="51" spans="1:3" ht="17.25" x14ac:dyDescent="0.3">
      <c r="A51" s="10">
        <f t="shared" si="0"/>
        <v>48</v>
      </c>
      <c r="B51" s="11" t="s">
        <v>70</v>
      </c>
      <c r="C51" s="43">
        <v>549.85</v>
      </c>
    </row>
    <row r="52" spans="1:3" ht="17.25" x14ac:dyDescent="0.3">
      <c r="A52" s="10">
        <f>A51+1</f>
        <v>49</v>
      </c>
      <c r="B52" s="11" t="s">
        <v>87</v>
      </c>
      <c r="C52" s="43">
        <v>15</v>
      </c>
    </row>
    <row r="53" spans="1:3" ht="17.25" x14ac:dyDescent="0.3">
      <c r="A53" s="10">
        <f t="shared" ref="A53:A55" si="1">A52+1</f>
        <v>50</v>
      </c>
      <c r="B53" s="11" t="s">
        <v>89</v>
      </c>
      <c r="C53" s="43">
        <v>250</v>
      </c>
    </row>
    <row r="54" spans="1:3" ht="17.25" x14ac:dyDescent="0.3">
      <c r="A54" s="10">
        <f t="shared" si="1"/>
        <v>51</v>
      </c>
      <c r="B54" s="11" t="s">
        <v>93</v>
      </c>
      <c r="C54" s="43">
        <v>446.21</v>
      </c>
    </row>
    <row r="55" spans="1:3" ht="17.25" x14ac:dyDescent="0.3">
      <c r="A55" s="10">
        <f t="shared" si="1"/>
        <v>52</v>
      </c>
      <c r="B55" s="11" t="s">
        <v>94</v>
      </c>
      <c r="C55" s="43">
        <v>500</v>
      </c>
    </row>
    <row r="56" spans="1:3" ht="17.25" x14ac:dyDescent="0.3">
      <c r="A56" s="10">
        <f>A55+1</f>
        <v>53</v>
      </c>
      <c r="B56" s="11" t="s">
        <v>113</v>
      </c>
      <c r="C56" s="43">
        <v>2300</v>
      </c>
    </row>
    <row r="57" spans="1:3" ht="18.75" x14ac:dyDescent="0.3">
      <c r="A57" s="5"/>
      <c r="B57" s="8" t="s">
        <v>19</v>
      </c>
      <c r="C57" s="33">
        <f>SUM(C4:C56)</f>
        <v>75836.795000000027</v>
      </c>
    </row>
    <row r="58" spans="1:3" x14ac:dyDescent="0.25">
      <c r="C58" s="25"/>
    </row>
    <row r="59" spans="1:3" x14ac:dyDescent="0.25">
      <c r="C59" s="38"/>
    </row>
  </sheetData>
  <autoFilter ref="B1:B58" xr:uid="{00000000-0009-0000-0000-000001000000}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2023-06-09T09:06:19Z</cp:lastPrinted>
  <dcterms:created xsi:type="dcterms:W3CDTF">2014-07-07T07:53:10Z</dcterms:created>
  <dcterms:modified xsi:type="dcterms:W3CDTF">2024-02-14T09:32:13Z</dcterms:modified>
</cp:coreProperties>
</file>