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a\Desktop\САЙТ\ЭЛЕКТРИКА\2024\за АВГУСТ В РАБОТЕ\сайт\"/>
    </mc:Choice>
  </mc:AlternateContent>
  <xr:revisionPtr revIDLastSave="0" documentId="13_ncr:1_{53C5C9C9-3344-46F9-9EBD-30610165EC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распределение" sheetId="2" r:id="rId2"/>
  </sheets>
  <definedNames>
    <definedName name="_xlnm._FilterDatabase" localSheetId="1" hidden="1">распределение!$A$2:$D$68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C33" i="1"/>
  <c r="C34" i="1" s="1"/>
  <c r="B33" i="1"/>
  <c r="C16" i="2"/>
  <c r="C68" i="2"/>
  <c r="A61" i="2"/>
  <c r="A62" i="2" s="1"/>
  <c r="A63" i="2" s="1"/>
  <c r="A64" i="2" s="1"/>
  <c r="A65" i="2" s="1"/>
  <c r="A66" i="2" s="1"/>
  <c r="A67" i="2" s="1"/>
  <c r="C51" i="2"/>
  <c r="C31" i="2"/>
  <c r="C30" i="1" l="1"/>
  <c r="E25" i="1"/>
  <c r="E30" i="1"/>
  <c r="B30" i="1"/>
  <c r="C25" i="1"/>
  <c r="B25" i="1"/>
  <c r="E22" i="1"/>
  <c r="C22" i="1"/>
  <c r="B22" i="1"/>
  <c r="G8" i="1"/>
  <c r="G34" i="1" s="1"/>
  <c r="E8" i="1"/>
  <c r="C8" i="1"/>
  <c r="C11" i="1"/>
  <c r="C15" i="1"/>
  <c r="E15" i="1"/>
  <c r="E11" i="1"/>
  <c r="E17" i="1"/>
  <c r="C17" i="1"/>
  <c r="B17" i="1"/>
  <c r="B15" i="1"/>
  <c r="E34" i="1" l="1"/>
  <c r="B11" i="1"/>
  <c r="B8" i="1"/>
  <c r="B34" i="1" l="1"/>
  <c r="C10" i="2"/>
  <c r="C12" i="2" l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C39" i="2" l="1"/>
  <c r="C32" i="2" l="1"/>
  <c r="C28" i="2" l="1"/>
  <c r="C27" i="2"/>
  <c r="C23" i="2" l="1"/>
  <c r="C22" i="2"/>
  <c r="C7" i="2"/>
  <c r="C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Чупахина Евгения Михайловна</author>
    <author>Яковлева Ирина Арнольдовна</author>
  </authors>
  <commentList>
    <comment ref="Q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" authorId="1" shapeId="0" xr:uid="{880AC48F-40FF-4605-9D52-EBA2E9BF6F1B}">
      <text>
        <r>
          <rPr>
            <sz val="9"/>
            <color indexed="81"/>
            <rFont val="Tahoma"/>
            <charset val="1"/>
          </rPr>
          <t xml:space="preserve">Рогов М.Н.
</t>
        </r>
      </text>
    </comment>
    <comment ref="C7" authorId="1" shapeId="0" xr:uid="{37EE6E18-E0BA-4C12-8BD6-D6605823DAED}">
      <text>
        <r>
          <rPr>
            <b/>
            <sz val="9"/>
            <color indexed="81"/>
            <rFont val="Tahoma"/>
            <charset val="1"/>
          </rPr>
          <t>Сибалюкс Ресурс</t>
        </r>
      </text>
    </comment>
    <comment ref="C9" authorId="1" shapeId="0" xr:uid="{D71DBF94-072E-46F9-BF1A-C0C302B03239}">
      <text>
        <r>
          <rPr>
            <b/>
            <sz val="9"/>
            <color indexed="81"/>
            <rFont val="Tahoma"/>
            <charset val="1"/>
          </rPr>
          <t>ООО Формула Недвижимости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0" authorId="1" shapeId="0" xr:uid="{AB0D1050-B3F7-4EF2-97C4-11A34F817770}">
      <text>
        <r>
          <rPr>
            <b/>
            <sz val="9"/>
            <color indexed="81"/>
            <rFont val="Tahoma"/>
            <charset val="1"/>
          </rPr>
          <t>ООО Патриот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2" authorId="1" shapeId="0" xr:uid="{3C0915E4-7284-40C3-9AF5-40CFCF648E3A}">
      <text>
        <r>
          <rPr>
            <b/>
            <sz val="9"/>
            <color indexed="81"/>
            <rFont val="Tahoma"/>
            <family val="2"/>
            <charset val="204"/>
          </rPr>
          <t>ООО Чайна Форклифт Сибирь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" authorId="1" shapeId="0" xr:uid="{397B78D3-63A0-4333-A7F9-19BD82CAB85A}">
      <text>
        <r>
          <rPr>
            <b/>
            <sz val="9"/>
            <color indexed="81"/>
            <rFont val="Tahoma"/>
            <family val="2"/>
            <charset val="204"/>
          </rPr>
          <t>ООО Специальный застройщик Ботаника Девелопмент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4" authorId="1" shapeId="0" xr:uid="{21E9F17F-F9DB-414F-B526-84A7D3AC6EE8}">
      <text>
        <r>
          <rPr>
            <b/>
            <sz val="9"/>
            <color indexed="81"/>
            <rFont val="Tahoma"/>
            <family val="2"/>
            <charset val="204"/>
          </rPr>
          <t>Крошенин А.В.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6" authorId="1" shapeId="0" xr:uid="{C263E790-8EA0-4224-AC2E-EAFC7EE9EDCA}">
      <text>
        <r>
          <rPr>
            <b/>
            <sz val="9"/>
            <color indexed="81"/>
            <rFont val="Tahoma"/>
            <family val="2"/>
            <charset val="204"/>
          </rPr>
          <t>ООО Подорожник Новосибирск</t>
        </r>
      </text>
    </comment>
    <comment ref="C18" authorId="1" shapeId="0" xr:uid="{B414F061-6FD5-4303-9D86-0335E55CCEB8}">
      <text>
        <r>
          <rPr>
            <sz val="9"/>
            <color indexed="81"/>
            <rFont val="Tahoma"/>
            <family val="2"/>
            <charset val="204"/>
          </rPr>
          <t xml:space="preserve">ООО Сириус
</t>
        </r>
      </text>
    </comment>
    <comment ref="C19" authorId="1" shapeId="0" xr:uid="{8BDC81DB-A1AF-4018-AACF-58CEDDCA0BE2}">
      <text>
        <r>
          <rPr>
            <b/>
            <sz val="9"/>
            <color indexed="81"/>
            <rFont val="Tahoma"/>
            <family val="2"/>
            <charset val="204"/>
          </rPr>
          <t>ПАО Мегафон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0" authorId="1" shapeId="0" xr:uid="{FE0DF99D-25FC-4611-A7A5-8DBFE873D28C}">
      <text>
        <r>
          <rPr>
            <b/>
            <sz val="9"/>
            <color indexed="81"/>
            <rFont val="Tahoma"/>
            <family val="2"/>
            <charset val="204"/>
          </rPr>
          <t>ИП Анисимов</t>
        </r>
      </text>
    </comment>
    <comment ref="C21" authorId="1" shapeId="0" xr:uid="{DEB69EF6-952B-4761-BEFC-922430105EEA}">
      <text>
        <r>
          <rPr>
            <sz val="9"/>
            <color indexed="81"/>
            <rFont val="Tahoma"/>
            <family val="2"/>
            <charset val="204"/>
          </rPr>
          <t xml:space="preserve">ООО СТИ
</t>
        </r>
      </text>
    </comment>
    <comment ref="C23" authorId="1" shapeId="0" xr:uid="{A4C35DDC-8E99-49DE-8834-80973CB80F88}">
      <text>
        <r>
          <rPr>
            <b/>
            <sz val="9"/>
            <color indexed="81"/>
            <rFont val="Tahoma"/>
            <family val="2"/>
            <charset val="204"/>
          </rPr>
          <t>Новиков Р.М.</t>
        </r>
      </text>
    </comment>
    <comment ref="C24" authorId="1" shapeId="0" xr:uid="{CC0E2719-D02A-4CB6-8720-AA1CA26E6940}">
      <text>
        <r>
          <rPr>
            <b/>
            <sz val="9"/>
            <color indexed="81"/>
            <rFont val="Tahoma"/>
            <charset val="1"/>
          </rPr>
          <t>Промышленные технологии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6" authorId="1" shapeId="0" xr:uid="{8BCE2CCE-85B3-4CFE-8A65-CBC81B73EBB9}">
      <text>
        <r>
          <rPr>
            <b/>
            <sz val="9"/>
            <color indexed="81"/>
            <rFont val="Tahoma"/>
            <family val="2"/>
            <charset val="204"/>
          </rPr>
          <t>Мироград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7" authorId="1" shapeId="0" xr:uid="{8B05E495-739E-4461-AB70-6599E19D9D5C}">
      <text>
        <r>
          <rPr>
            <sz val="9"/>
            <color indexed="81"/>
            <rFont val="Tahoma"/>
            <family val="2"/>
            <charset val="204"/>
          </rPr>
          <t xml:space="preserve">Кей Пойнт Новосибирск
</t>
        </r>
      </text>
    </comment>
    <comment ref="C28" authorId="1" shapeId="0" xr:uid="{DF3EE67E-33AD-462B-8810-383DD6003C51}">
      <text>
        <r>
          <rPr>
            <b/>
            <sz val="9"/>
            <color indexed="81"/>
            <rFont val="Tahoma"/>
            <family val="2"/>
            <charset val="204"/>
          </rPr>
          <t>Сибалюкс Ресурс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9" authorId="1" shapeId="0" xr:uid="{A57F0117-C4B6-44D2-9709-F0633B7CD31F}">
      <text>
        <r>
          <rPr>
            <b/>
            <sz val="9"/>
            <color indexed="81"/>
            <rFont val="Tahoma"/>
            <family val="2"/>
            <charset val="204"/>
          </rPr>
          <t>Сэлтикс Сиберия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1" authorId="1" shapeId="0" xr:uid="{1803AB43-9182-4483-8254-37FE01D82A64}">
      <text>
        <r>
          <rPr>
            <b/>
            <sz val="9"/>
            <color indexed="81"/>
            <rFont val="Tahoma"/>
            <charset val="1"/>
          </rPr>
          <t>Ботаника Девелопмент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32" authorId="1" shapeId="0" xr:uid="{B4472BB5-6E57-4F71-9BF8-454C3685F590}">
      <text>
        <r>
          <rPr>
            <b/>
            <sz val="9"/>
            <color indexed="81"/>
            <rFont val="Tahoma"/>
            <charset val="1"/>
          </rPr>
          <t>Рожков</t>
        </r>
      </text>
    </comment>
  </commentList>
</comments>
</file>

<file path=xl/sharedStrings.xml><?xml version="1.0" encoding="utf-8"?>
<sst xmlns="http://schemas.openxmlformats.org/spreadsheetml/2006/main" count="133" uniqueCount="115">
  <si>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</si>
  <si>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</si>
  <si>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</si>
  <si>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</si>
  <si>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</si>
  <si>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</si>
  <si>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</si>
  <si>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</si>
  <si>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</si>
  <si>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</si>
  <si>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</si>
  <si>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</si>
  <si>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</si>
  <si>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</si>
  <si>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</si>
  <si>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</si>
  <si>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</si>
  <si>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</si>
  <si>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</si>
  <si>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</si>
  <si>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</si>
  <si>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</si>
  <si>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</si>
  <si>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</si>
  <si>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</si>
  <si>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</si>
  <si>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</si>
  <si>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</si>
  <si>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</si>
  <si>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</si>
  <si>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</si>
  <si>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</si>
  <si>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</si>
  <si>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</si>
  <si>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</si>
  <si>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</si>
  <si>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</si>
  <si>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ООО"Т2-Мобайл"</t>
  </si>
  <si>
    <t>АО НПК "Катрен"</t>
  </si>
  <si>
    <t>ООО "Ангиолайн"</t>
  </si>
  <si>
    <t>АО "Биотехнопарк"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</si>
  <si>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</si>
  <si>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</si>
  <si>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</si>
  <si>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</si>
  <si>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</si>
  <si>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</si>
  <si>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</si>
  <si>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</si>
  <si>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</si>
  <si>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</si>
  <si>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</si>
  <si>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</si>
  <si>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</si>
  <si>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</si>
  <si>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</si>
  <si>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ООО "Дом Кольцова"</t>
  </si>
  <si>
    <t xml:space="preserve"> АО "УК "СПУТНИК Д.У.ЗПИФ" </t>
  </si>
  <si>
    <t xml:space="preserve">ООО "Кей Поинт Новосибирск" </t>
  </si>
  <si>
    <t>ООО "ТДС"</t>
  </si>
  <si>
    <t>Евшин И.С.</t>
  </si>
  <si>
    <t>ООО "Альфа"</t>
  </si>
  <si>
    <t>ООО "ТД Мирград"</t>
  </si>
  <si>
    <t>ИП Анисимов В.Г.</t>
  </si>
  <si>
    <t>Итого январь</t>
  </si>
  <si>
    <t>2024 год</t>
  </si>
  <si>
    <t>ООО  "Патриот НСК"</t>
  </si>
  <si>
    <t>Рогов М.Н.</t>
  </si>
  <si>
    <t xml:space="preserve"> г. Новосибирск ул. Декабристов 115</t>
  </si>
  <si>
    <t>Разрешенная мощность электросетевых объектов АО "УК "ПЛП" - 51 047 кВт., распределена следующим образом :</t>
  </si>
  <si>
    <t>ООО "Формула-Недвижимости 1"</t>
  </si>
  <si>
    <t>договор №14/24/2 от 26.02.2024</t>
  </si>
  <si>
    <t>февраль</t>
  </si>
  <si>
    <t>Итого февраль</t>
  </si>
  <si>
    <t>договор №18/24 от 06.03.2024</t>
  </si>
  <si>
    <t>договор №20/24 от 07.03.2024</t>
  </si>
  <si>
    <t>договор №28/24 от 29.03.2024</t>
  </si>
  <si>
    <t>март</t>
  </si>
  <si>
    <t>Итого март</t>
  </si>
  <si>
    <t>Итого апрель</t>
  </si>
  <si>
    <t>договор №28/24/2 от 25.03.2024</t>
  </si>
  <si>
    <t>апрель</t>
  </si>
  <si>
    <t>договор №44/24 от 21.05.2024</t>
  </si>
  <si>
    <t>Итого май</t>
  </si>
  <si>
    <t>договор №52/24/1 от 03.06.2024</t>
  </si>
  <si>
    <t>2025 год</t>
  </si>
  <si>
    <t>договор №53/24/1 от 10.06.2024</t>
  </si>
  <si>
    <t>договор №54/24/1 от 17.06.2024</t>
  </si>
  <si>
    <t>-</t>
  </si>
  <si>
    <t>май</t>
  </si>
  <si>
    <t>договор №202-УСЛО1 от 23.05.2024</t>
  </si>
  <si>
    <t>Итого июнь</t>
  </si>
  <si>
    <t>Новиков Р.М.</t>
  </si>
  <si>
    <t>июнь</t>
  </si>
  <si>
    <t>договор №55/24/2 от 28.06.2024</t>
  </si>
  <si>
    <t>договор №60/24 от 12.07.2024</t>
  </si>
  <si>
    <t>июль</t>
  </si>
  <si>
    <t>Итого июль</t>
  </si>
  <si>
    <t>договор №63/24 от 23.07.2024</t>
  </si>
  <si>
    <t>договор №64/24от 24.07.2024</t>
  </si>
  <si>
    <t>договор №69/24 от 25.07.2024</t>
  </si>
  <si>
    <t>договор №65/24 от 25.07.2024</t>
  </si>
  <si>
    <t>2026 год</t>
  </si>
  <si>
    <t>договор №84/24 от 28.08.2024</t>
  </si>
  <si>
    <t>договор №84/24/1 от 02.09.2024</t>
  </si>
  <si>
    <t>Рожков А.Е.</t>
  </si>
  <si>
    <t>ООО "Сэлтикс Сиберия"</t>
  </si>
  <si>
    <t>ООО "Подорожник-Новосибирск"</t>
  </si>
  <si>
    <t>ООО "Свободные Технологии Инфиниринг"</t>
  </si>
  <si>
    <t>ООО "Ботаника Девелопмент"</t>
  </si>
  <si>
    <t>ООО "Промышленные технологии"</t>
  </si>
  <si>
    <t>Крошенинин А.В.</t>
  </si>
  <si>
    <t>ООО "Чайна Форклифт Сибирь"</t>
  </si>
  <si>
    <t>Итого август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</si>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</sst>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7" formatCode="#,##0.000"/>
  </numFmts>
  <fonts count="2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/>
    <xf numFmtId="164" fontId="0" fillId="0" borderId="0" xfId="1" applyFont="1" applyAlignment="1">
      <alignment wrapText="1"/>
    </xf>
    <xf numFmtId="166" fontId="2" fillId="0" borderId="0" xfId="1" applyNumberFormat="1" applyFont="1" applyAlignment="1">
      <alignment horizontal="center" wrapText="1"/>
    </xf>
    <xf numFmtId="166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right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/>
    <xf numFmtId="4" fontId="6" fillId="0" borderId="1" xfId="0" applyNumberFormat="1" applyFont="1" applyBorder="1"/>
    <xf numFmtId="4" fontId="4" fillId="0" borderId="1" xfId="0" applyNumberFormat="1" applyFont="1" applyBorder="1"/>
    <xf numFmtId="164" fontId="13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 applyFont="1"/>
    <xf numFmtId="167" fontId="9" fillId="0" borderId="1" xfId="0" applyNumberFormat="1" applyFont="1" applyBorder="1"/>
    <xf numFmtId="166" fontId="0" fillId="0" borderId="0" xfId="0" applyNumberFormat="1" applyFont="1"/>
    <xf numFmtId="4" fontId="9" fillId="0" borderId="1" xfId="0" applyNumberFormat="1" applyFont="1" applyFill="1" applyBorder="1"/>
    <xf numFmtId="164" fontId="15" fillId="0" borderId="1" xfId="1" applyNumberFormat="1" applyFont="1" applyFill="1" applyBorder="1" applyAlignment="1">
      <alignment horizontal="right" vertical="center" wrapText="1"/>
    </xf>
    <xf numFmtId="164" fontId="19" fillId="0" borderId="1" xfId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3" fillId="0" borderId="0" xfId="0" applyFont="1"/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2" fillId="0" borderId="1" xfId="1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zoomScaleNormal="100" workbookViewId="0">
      <selection activeCell="G26" sqref="G26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9" customWidth="1"/>
    <col min="4" max="4" width="38.85546875" style="1" customWidth="1"/>
    <col min="5" max="5" width="18.7109375" style="9" customWidth="1"/>
    <col min="6" max="6" width="35.7109375" style="9" customWidth="1"/>
    <col min="7" max="7" width="19" style="1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20" width="9.140625" style="1"/>
    <col min="21" max="21" width="30.28515625" style="1" customWidth="1"/>
    <col min="22" max="16384" width="9.140625" style="1"/>
  </cols>
  <sheetData>
    <row r="1" spans="1:17" ht="40.5" customHeight="1" x14ac:dyDescent="0.25">
      <c r="A1" s="44" t="s">
        <v>0</v>
      </c>
      <c r="B1" s="44"/>
      <c r="C1" s="44"/>
      <c r="D1" s="44"/>
      <c r="E1" s="44"/>
      <c r="F1" s="45"/>
      <c r="G1" s="45"/>
    </row>
    <row r="2" spans="1:17" ht="11.25" customHeight="1" x14ac:dyDescent="0.25">
      <c r="A2" s="46"/>
      <c r="B2" s="46"/>
      <c r="C2" s="46"/>
      <c r="D2" s="46"/>
      <c r="E2" s="46"/>
      <c r="F2" s="46"/>
      <c r="G2" s="46"/>
    </row>
    <row r="3" spans="1:17" ht="15.75" x14ac:dyDescent="0.25">
      <c r="A3" s="47" t="s">
        <v>65</v>
      </c>
      <c r="B3" s="47"/>
      <c r="C3" s="47"/>
      <c r="D3" s="47"/>
      <c r="E3" s="47"/>
      <c r="F3" s="47"/>
      <c r="G3" s="47"/>
    </row>
    <row r="4" spans="1:17" ht="16.5" customHeight="1" x14ac:dyDescent="0.25">
      <c r="A4" s="48"/>
      <c r="B4" s="48"/>
      <c r="C4" s="48"/>
      <c r="D4" s="16"/>
      <c r="E4" s="13"/>
      <c r="F4" s="13"/>
      <c r="G4" s="14"/>
    </row>
    <row r="5" spans="1:17" ht="78.75" x14ac:dyDescent="0.25">
      <c r="A5" s="17"/>
      <c r="B5" s="18" t="s">
        <v>1</v>
      </c>
      <c r="C5" s="19" t="s">
        <v>2</v>
      </c>
      <c r="D5" s="20" t="s">
        <v>3</v>
      </c>
      <c r="E5" s="21" t="s">
        <v>28</v>
      </c>
      <c r="F5" s="21" t="s">
        <v>4</v>
      </c>
      <c r="G5" s="22" t="s">
        <v>5</v>
      </c>
    </row>
    <row r="6" spans="1:17" ht="34.5" customHeight="1" x14ac:dyDescent="0.25">
      <c r="A6" s="42" t="s">
        <v>6</v>
      </c>
      <c r="B6" s="29">
        <v>1</v>
      </c>
      <c r="C6" s="23">
        <v>15</v>
      </c>
      <c r="D6" s="23" t="s">
        <v>71</v>
      </c>
      <c r="E6" s="23">
        <v>66840</v>
      </c>
      <c r="F6" s="23" t="s">
        <v>65</v>
      </c>
      <c r="G6" s="23">
        <v>0</v>
      </c>
    </row>
    <row r="7" spans="1:17" ht="34.5" customHeight="1" x14ac:dyDescent="0.25">
      <c r="A7" s="43"/>
      <c r="B7" s="29">
        <v>1</v>
      </c>
      <c r="C7" s="23">
        <v>1968.6</v>
      </c>
      <c r="D7" s="39" t="s">
        <v>88</v>
      </c>
      <c r="E7" s="39" t="s">
        <v>88</v>
      </c>
      <c r="F7" s="39" t="s">
        <v>88</v>
      </c>
      <c r="G7" s="29">
        <v>1</v>
      </c>
    </row>
    <row r="8" spans="1:17" s="12" customFormat="1" ht="34.5" customHeight="1" x14ac:dyDescent="0.25">
      <c r="A8" s="17" t="s">
        <v>64</v>
      </c>
      <c r="B8" s="28">
        <f>B6+B7</f>
        <v>2</v>
      </c>
      <c r="C8" s="33">
        <f>C6+C7</f>
        <v>1983.6</v>
      </c>
      <c r="D8" s="23"/>
      <c r="E8" s="33">
        <f>E6</f>
        <v>66840</v>
      </c>
      <c r="F8" s="23"/>
      <c r="G8" s="28">
        <f>G7</f>
        <v>1</v>
      </c>
    </row>
    <row r="9" spans="1:17" s="12" customFormat="1" ht="34.5" customHeight="1" x14ac:dyDescent="0.25">
      <c r="A9" s="42" t="s">
        <v>72</v>
      </c>
      <c r="B9" s="29">
        <v>1</v>
      </c>
      <c r="C9" s="38">
        <v>250</v>
      </c>
      <c r="D9" s="23" t="s">
        <v>74</v>
      </c>
      <c r="E9" s="23">
        <v>788141.47</v>
      </c>
      <c r="F9" s="23" t="s">
        <v>65</v>
      </c>
      <c r="G9" s="23">
        <v>0</v>
      </c>
    </row>
    <row r="10" spans="1:17" s="12" customFormat="1" ht="34.5" customHeight="1" x14ac:dyDescent="0.25">
      <c r="A10" s="43"/>
      <c r="B10" s="29">
        <v>1</v>
      </c>
      <c r="C10" s="38">
        <v>194</v>
      </c>
      <c r="D10" s="23" t="s">
        <v>75</v>
      </c>
      <c r="E10" s="23">
        <v>128754</v>
      </c>
      <c r="F10" s="23" t="s">
        <v>65</v>
      </c>
      <c r="G10" s="23">
        <v>0</v>
      </c>
    </row>
    <row r="11" spans="1:17" s="12" customFormat="1" ht="34.5" customHeight="1" x14ac:dyDescent="0.25">
      <c r="A11" s="17" t="s">
        <v>73</v>
      </c>
      <c r="B11" s="28">
        <f>SUM(B9:B10)</f>
        <v>2</v>
      </c>
      <c r="C11" s="33">
        <f>SUM(C9:C10)</f>
        <v>444</v>
      </c>
      <c r="D11" s="23"/>
      <c r="E11" s="33">
        <f>SUM(E9:E10)</f>
        <v>916895.47</v>
      </c>
      <c r="F11" s="23"/>
      <c r="G11" s="24"/>
    </row>
    <row r="12" spans="1:17" s="12" customFormat="1" ht="34.5" customHeight="1" x14ac:dyDescent="0.25">
      <c r="A12" s="42" t="s">
        <v>77</v>
      </c>
      <c r="B12" s="29">
        <v>1</v>
      </c>
      <c r="C12" s="29">
        <v>150</v>
      </c>
      <c r="D12" s="23" t="s">
        <v>76</v>
      </c>
      <c r="E12" s="23">
        <v>1119049.1299999999</v>
      </c>
      <c r="F12" s="23" t="s">
        <v>85</v>
      </c>
      <c r="G12" s="23">
        <v>0</v>
      </c>
    </row>
    <row r="13" spans="1:17" s="12" customFormat="1" ht="34.5" customHeight="1" x14ac:dyDescent="0.25">
      <c r="A13" s="51"/>
      <c r="B13" s="29">
        <v>1</v>
      </c>
      <c r="C13" s="38">
        <v>218.12</v>
      </c>
      <c r="D13" s="23" t="s">
        <v>95</v>
      </c>
      <c r="E13" s="23">
        <v>2218924.5499999998</v>
      </c>
      <c r="F13" s="23" t="s">
        <v>65</v>
      </c>
      <c r="G13" s="23">
        <v>0</v>
      </c>
    </row>
    <row r="14" spans="1:17" s="12" customFormat="1" ht="34.5" customHeight="1" x14ac:dyDescent="0.25">
      <c r="A14" s="43"/>
      <c r="B14" s="29">
        <v>1</v>
      </c>
      <c r="C14" s="29">
        <v>15</v>
      </c>
      <c r="D14" s="23" t="s">
        <v>80</v>
      </c>
      <c r="E14" s="23">
        <v>66840</v>
      </c>
      <c r="F14" s="23" t="s">
        <v>65</v>
      </c>
      <c r="G14" s="23">
        <v>0</v>
      </c>
    </row>
    <row r="15" spans="1:17" s="12" customFormat="1" ht="34.5" customHeight="1" x14ac:dyDescent="0.25">
      <c r="A15" s="17" t="s">
        <v>78</v>
      </c>
      <c r="B15" s="28">
        <f>SUM(B12:B14)</f>
        <v>3</v>
      </c>
      <c r="C15" s="33">
        <f>SUM(C12:C14)</f>
        <v>383.12</v>
      </c>
      <c r="D15" s="23"/>
      <c r="E15" s="33">
        <f>SUM(E12:E14)</f>
        <v>3404813.6799999997</v>
      </c>
      <c r="F15" s="23"/>
      <c r="G15" s="24"/>
    </row>
    <row r="16" spans="1:17" s="12" customFormat="1" ht="34.5" customHeight="1" x14ac:dyDescent="0.25">
      <c r="A16" s="40" t="s">
        <v>81</v>
      </c>
      <c r="B16" s="29">
        <v>1</v>
      </c>
      <c r="C16" s="29">
        <v>15</v>
      </c>
      <c r="D16" s="23" t="s">
        <v>82</v>
      </c>
      <c r="E16" s="23">
        <v>74942.399999999994</v>
      </c>
      <c r="F16" s="23" t="s">
        <v>65</v>
      </c>
      <c r="G16" s="23">
        <v>0</v>
      </c>
    </row>
    <row r="17" spans="1:18" s="12" customFormat="1" ht="34.5" customHeight="1" x14ac:dyDescent="0.25">
      <c r="A17" s="17" t="s">
        <v>79</v>
      </c>
      <c r="B17" s="28">
        <f>B16</f>
        <v>1</v>
      </c>
      <c r="C17" s="33">
        <f>C16</f>
        <v>15</v>
      </c>
      <c r="D17" s="23"/>
      <c r="E17" s="33">
        <f>E16</f>
        <v>74942.399999999994</v>
      </c>
      <c r="F17" s="23"/>
      <c r="G17" s="24"/>
    </row>
    <row r="18" spans="1:18" s="12" customFormat="1" ht="34.5" customHeight="1" x14ac:dyDescent="0.25">
      <c r="A18" s="42" t="s">
        <v>89</v>
      </c>
      <c r="B18" s="29">
        <v>1</v>
      </c>
      <c r="C18" s="38">
        <v>149.9</v>
      </c>
      <c r="D18" s="23" t="s">
        <v>84</v>
      </c>
      <c r="E18" s="23">
        <v>87781.38</v>
      </c>
      <c r="F18" s="23" t="s">
        <v>85</v>
      </c>
      <c r="G18" s="23">
        <v>0</v>
      </c>
    </row>
    <row r="19" spans="1:18" s="12" customFormat="1" ht="34.5" customHeight="1" x14ac:dyDescent="0.25">
      <c r="A19" s="51"/>
      <c r="B19" s="29">
        <v>1</v>
      </c>
      <c r="C19" s="38">
        <v>300</v>
      </c>
      <c r="D19" s="23" t="s">
        <v>86</v>
      </c>
      <c r="E19" s="23">
        <v>386022</v>
      </c>
      <c r="F19" s="23" t="s">
        <v>65</v>
      </c>
      <c r="G19" s="23">
        <v>0</v>
      </c>
    </row>
    <row r="20" spans="1:18" s="12" customFormat="1" ht="34.5" customHeight="1" x14ac:dyDescent="0.25">
      <c r="A20" s="51"/>
      <c r="B20" s="29">
        <v>1</v>
      </c>
      <c r="C20" s="38">
        <v>500</v>
      </c>
      <c r="D20" s="23" t="s">
        <v>87</v>
      </c>
      <c r="E20" s="23">
        <v>3289714.6</v>
      </c>
      <c r="F20" s="23" t="s">
        <v>65</v>
      </c>
      <c r="G20" s="23">
        <v>0</v>
      </c>
    </row>
    <row r="21" spans="1:18" s="12" customFormat="1" ht="34.5" customHeight="1" x14ac:dyDescent="0.25">
      <c r="A21" s="43"/>
      <c r="B21" s="29">
        <v>1</v>
      </c>
      <c r="C21" s="38">
        <v>50</v>
      </c>
      <c r="D21" s="23" t="s">
        <v>90</v>
      </c>
      <c r="E21" s="23">
        <v>128757</v>
      </c>
      <c r="F21" s="23" t="s">
        <v>65</v>
      </c>
      <c r="G21" s="23">
        <v>0</v>
      </c>
    </row>
    <row r="22" spans="1:18" s="12" customFormat="1" ht="34.5" customHeight="1" x14ac:dyDescent="0.25">
      <c r="A22" s="17" t="s">
        <v>83</v>
      </c>
      <c r="B22" s="28">
        <f>SUM(B18:B21)</f>
        <v>4</v>
      </c>
      <c r="C22" s="33">
        <f>SUM(C18:C21)</f>
        <v>999.9</v>
      </c>
      <c r="D22" s="23"/>
      <c r="E22" s="33">
        <f>SUM(E18:E21)</f>
        <v>3892274.98</v>
      </c>
      <c r="F22" s="23"/>
      <c r="G22" s="24"/>
    </row>
    <row r="23" spans="1:18" s="12" customFormat="1" ht="34.5" customHeight="1" x14ac:dyDescent="0.25">
      <c r="A23" s="42" t="s">
        <v>93</v>
      </c>
      <c r="B23" s="29">
        <v>1</v>
      </c>
      <c r="C23" s="38">
        <v>15</v>
      </c>
      <c r="D23" s="23" t="s">
        <v>94</v>
      </c>
      <c r="E23" s="38">
        <v>66840</v>
      </c>
      <c r="F23" s="23" t="s">
        <v>65</v>
      </c>
      <c r="G23" s="23">
        <v>0</v>
      </c>
    </row>
    <row r="24" spans="1:18" s="12" customFormat="1" ht="34.5" customHeight="1" x14ac:dyDescent="0.25">
      <c r="A24" s="43"/>
      <c r="B24" s="29">
        <v>1</v>
      </c>
      <c r="C24" s="38">
        <v>750</v>
      </c>
      <c r="D24" s="23" t="s">
        <v>99</v>
      </c>
      <c r="E24" s="38">
        <v>13358483.779999999</v>
      </c>
      <c r="F24" s="23" t="s">
        <v>85</v>
      </c>
      <c r="G24" s="23">
        <v>0</v>
      </c>
    </row>
    <row r="25" spans="1:18" s="12" customFormat="1" ht="34.5" customHeight="1" x14ac:dyDescent="0.25">
      <c r="A25" s="17" t="s">
        <v>91</v>
      </c>
      <c r="B25" s="28">
        <f>B23+B24</f>
        <v>2</v>
      </c>
      <c r="C25" s="33">
        <f>C23+C24</f>
        <v>765</v>
      </c>
      <c r="D25" s="23"/>
      <c r="E25" s="33">
        <f>E23+E24</f>
        <v>13425323.779999999</v>
      </c>
      <c r="F25" s="23"/>
      <c r="G25" s="24"/>
    </row>
    <row r="26" spans="1:18" s="12" customFormat="1" ht="34.5" customHeight="1" x14ac:dyDescent="0.25">
      <c r="A26" s="42" t="s">
        <v>96</v>
      </c>
      <c r="B26" s="29">
        <v>1</v>
      </c>
      <c r="C26" s="38">
        <v>446.21</v>
      </c>
      <c r="D26" s="23" t="s">
        <v>98</v>
      </c>
      <c r="E26" s="38">
        <v>8651677.3000000007</v>
      </c>
      <c r="F26" s="23" t="s">
        <v>65</v>
      </c>
      <c r="G26" s="23">
        <v>0</v>
      </c>
    </row>
    <row r="27" spans="1:18" s="12" customFormat="1" ht="34.5" customHeight="1" x14ac:dyDescent="0.25">
      <c r="A27" s="49"/>
      <c r="B27" s="29">
        <v>1</v>
      </c>
      <c r="C27" s="38">
        <v>4400</v>
      </c>
      <c r="D27" s="53"/>
      <c r="E27" s="33"/>
      <c r="F27" s="23"/>
      <c r="G27" s="24"/>
      <c r="R27" s="41"/>
    </row>
    <row r="28" spans="1:18" s="12" customFormat="1" ht="34.5" customHeight="1" x14ac:dyDescent="0.25">
      <c r="A28" s="49"/>
      <c r="B28" s="29">
        <v>1</v>
      </c>
      <c r="C28" s="38">
        <v>1200</v>
      </c>
      <c r="D28" s="23" t="s">
        <v>100</v>
      </c>
      <c r="E28" s="38">
        <v>11817338.609999999</v>
      </c>
      <c r="F28" s="23" t="s">
        <v>85</v>
      </c>
      <c r="G28" s="23">
        <v>0</v>
      </c>
    </row>
    <row r="29" spans="1:18" s="12" customFormat="1" ht="34.5" customHeight="1" x14ac:dyDescent="0.25">
      <c r="A29" s="50"/>
      <c r="B29" s="29">
        <v>1</v>
      </c>
      <c r="C29" s="38">
        <v>1993.85</v>
      </c>
      <c r="D29" s="23" t="s">
        <v>101</v>
      </c>
      <c r="E29" s="38">
        <v>12238960.199999999</v>
      </c>
      <c r="F29" s="23" t="s">
        <v>102</v>
      </c>
      <c r="G29" s="23">
        <v>0</v>
      </c>
    </row>
    <row r="30" spans="1:18" s="12" customFormat="1" ht="34.5" customHeight="1" x14ac:dyDescent="0.25">
      <c r="A30" s="17" t="s">
        <v>97</v>
      </c>
      <c r="B30" s="28">
        <f>SUM(B26:B29)</f>
        <v>4</v>
      </c>
      <c r="C30" s="33">
        <f>SUM(C26:C29)</f>
        <v>8040.0599999999995</v>
      </c>
      <c r="D30" s="23"/>
      <c r="E30" s="33">
        <f>SUM(E26:E29)</f>
        <v>32707976.109999999</v>
      </c>
      <c r="F30" s="23"/>
      <c r="G30" s="24"/>
    </row>
    <row r="31" spans="1:18" s="12" customFormat="1" ht="34.5" customHeight="1" x14ac:dyDescent="0.25">
      <c r="A31" s="42" t="s">
        <v>114</v>
      </c>
      <c r="B31" s="28">
        <v>1</v>
      </c>
      <c r="C31" s="38">
        <v>376.3</v>
      </c>
      <c r="D31" s="23" t="s">
        <v>103</v>
      </c>
      <c r="E31" s="38">
        <v>5320360.17</v>
      </c>
      <c r="F31" s="23" t="s">
        <v>85</v>
      </c>
      <c r="G31" s="23">
        <v>0</v>
      </c>
    </row>
    <row r="32" spans="1:18" s="12" customFormat="1" ht="34.5" customHeight="1" x14ac:dyDescent="0.25">
      <c r="A32" s="43"/>
      <c r="B32" s="28">
        <v>1</v>
      </c>
      <c r="C32" s="38">
        <v>15</v>
      </c>
      <c r="D32" s="23" t="s">
        <v>104</v>
      </c>
      <c r="E32" s="38">
        <v>83550</v>
      </c>
      <c r="F32" s="23" t="s">
        <v>65</v>
      </c>
      <c r="G32" s="23">
        <v>0</v>
      </c>
    </row>
    <row r="33" spans="1:7" s="12" customFormat="1" ht="34.5" customHeight="1" x14ac:dyDescent="0.25">
      <c r="A33" s="17" t="s">
        <v>113</v>
      </c>
      <c r="B33" s="28">
        <f>SUM(B31:B32)</f>
        <v>2</v>
      </c>
      <c r="C33" s="28">
        <f>SUM(C31:C32)</f>
        <v>391.3</v>
      </c>
      <c r="D33" s="23"/>
      <c r="E33" s="33">
        <f>SUM(E31:E32)</f>
        <v>5403910.1699999999</v>
      </c>
      <c r="F33" s="23"/>
      <c r="G33" s="24"/>
    </row>
    <row r="34" spans="1:7" s="26" customFormat="1" ht="32.25" customHeight="1" x14ac:dyDescent="0.25">
      <c r="A34" s="27" t="s">
        <v>7</v>
      </c>
      <c r="B34" s="28">
        <f>B8+B11+B15+B17+B22+B25+B30+B33</f>
        <v>20</v>
      </c>
      <c r="C34" s="33">
        <f>C8+C11+C15+C17+C22+C25+C30+C33</f>
        <v>13021.98</v>
      </c>
      <c r="D34" s="28"/>
      <c r="E34" s="33">
        <f>E8+E11+E15+E17+E22+E25+E30+E33</f>
        <v>59892976.590000004</v>
      </c>
      <c r="F34" s="29"/>
      <c r="G34" s="28">
        <f>G22+G17+G15-G11+G8</f>
        <v>1</v>
      </c>
    </row>
    <row r="36" spans="1:7" x14ac:dyDescent="0.25">
      <c r="B36" s="36"/>
    </row>
  </sheetData>
  <mergeCells count="11">
    <mergeCell ref="A31:A32"/>
    <mergeCell ref="A26:A29"/>
    <mergeCell ref="A23:A24"/>
    <mergeCell ref="A18:A21"/>
    <mergeCell ref="A12:A14"/>
    <mergeCell ref="A9:A10"/>
    <mergeCell ref="A1:G1"/>
    <mergeCell ref="A2:G2"/>
    <mergeCell ref="A3:G3"/>
    <mergeCell ref="A4:C4"/>
    <mergeCell ref="A6:A7"/>
  </mergeCells>
  <phoneticPr fontId="18" type="noConversion"/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43" zoomScaleNormal="100" workbookViewId="0">
      <selection activeCell="D60" sqref="D60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2" t="s">
        <v>69</v>
      </c>
      <c r="B1" s="52"/>
      <c r="C1" s="52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0">
        <v>1</v>
      </c>
      <c r="B4" s="11" t="s">
        <v>11</v>
      </c>
      <c r="C4" s="30">
        <v>2166</v>
      </c>
    </row>
    <row r="5" spans="1:3" ht="17.25" x14ac:dyDescent="0.3">
      <c r="A5" s="10">
        <f>A4+1</f>
        <v>2</v>
      </c>
      <c r="B5" s="11" t="s">
        <v>24</v>
      </c>
      <c r="C5" s="30">
        <v>500</v>
      </c>
    </row>
    <row r="6" spans="1:3" ht="17.25" x14ac:dyDescent="0.3">
      <c r="A6" s="10">
        <f t="shared" ref="A6:A51" si="0">A5+1</f>
        <v>3</v>
      </c>
      <c r="B6" s="11" t="s">
        <v>36</v>
      </c>
      <c r="C6" s="30">
        <f>2862.9</f>
        <v>2862.9</v>
      </c>
    </row>
    <row r="7" spans="1:3" ht="17.25" x14ac:dyDescent="0.3">
      <c r="A7" s="10">
        <f t="shared" si="0"/>
        <v>4</v>
      </c>
      <c r="B7" s="11" t="s">
        <v>33</v>
      </c>
      <c r="C7" s="30">
        <f>540+740</f>
        <v>1280</v>
      </c>
    </row>
    <row r="8" spans="1:3" ht="17.25" x14ac:dyDescent="0.3">
      <c r="A8" s="10">
        <f t="shared" si="0"/>
        <v>5</v>
      </c>
      <c r="B8" s="11" t="s">
        <v>34</v>
      </c>
      <c r="C8" s="30">
        <v>1007.1</v>
      </c>
    </row>
    <row r="9" spans="1:3" ht="17.25" x14ac:dyDescent="0.3">
      <c r="A9" s="10">
        <f t="shared" si="0"/>
        <v>6</v>
      </c>
      <c r="B9" s="11" t="s">
        <v>35</v>
      </c>
      <c r="C9" s="30">
        <v>300</v>
      </c>
    </row>
    <row r="10" spans="1:3" ht="33" customHeight="1" x14ac:dyDescent="0.3">
      <c r="A10" s="10">
        <f t="shared" si="0"/>
        <v>7</v>
      </c>
      <c r="B10" s="7" t="s">
        <v>23</v>
      </c>
      <c r="C10" s="31">
        <f>4300+100</f>
        <v>4400</v>
      </c>
    </row>
    <row r="11" spans="1:3" ht="17.25" x14ac:dyDescent="0.3">
      <c r="A11" s="10">
        <f t="shared" si="0"/>
        <v>8</v>
      </c>
      <c r="B11" s="6" t="s">
        <v>12</v>
      </c>
      <c r="C11" s="30">
        <v>1346</v>
      </c>
    </row>
    <row r="12" spans="1:3" ht="17.25" x14ac:dyDescent="0.3">
      <c r="A12" s="10">
        <f t="shared" si="0"/>
        <v>9</v>
      </c>
      <c r="B12" s="6" t="s">
        <v>13</v>
      </c>
      <c r="C12" s="30">
        <f>830+183.8</f>
        <v>1013.8</v>
      </c>
    </row>
    <row r="13" spans="1:3" ht="17.25" x14ac:dyDescent="0.3">
      <c r="A13" s="10">
        <f t="shared" si="0"/>
        <v>10</v>
      </c>
      <c r="B13" s="6" t="s">
        <v>14</v>
      </c>
      <c r="C13" s="30">
        <v>1470</v>
      </c>
    </row>
    <row r="14" spans="1:3" ht="17.25" x14ac:dyDescent="0.3">
      <c r="A14" s="10">
        <f t="shared" si="0"/>
        <v>11</v>
      </c>
      <c r="B14" s="11" t="s">
        <v>37</v>
      </c>
      <c r="C14" s="30">
        <v>3.5</v>
      </c>
    </row>
    <row r="15" spans="1:3" ht="17.25" x14ac:dyDescent="0.3">
      <c r="A15" s="10">
        <f t="shared" si="0"/>
        <v>12</v>
      </c>
      <c r="B15" s="6" t="s">
        <v>15</v>
      </c>
      <c r="C15" s="30">
        <v>630</v>
      </c>
    </row>
    <row r="16" spans="1:3" ht="17.25" x14ac:dyDescent="0.3">
      <c r="A16" s="10">
        <f t="shared" si="0"/>
        <v>13</v>
      </c>
      <c r="B16" s="6" t="s">
        <v>16</v>
      </c>
      <c r="C16" s="30">
        <f>1258.2-100+1200</f>
        <v>2358.1999999999998</v>
      </c>
    </row>
    <row r="17" spans="1:3" ht="33" customHeight="1" x14ac:dyDescent="0.3">
      <c r="A17" s="10">
        <f t="shared" si="0"/>
        <v>14</v>
      </c>
      <c r="B17" s="7" t="s">
        <v>25</v>
      </c>
      <c r="C17" s="30">
        <v>6</v>
      </c>
    </row>
    <row r="18" spans="1:3" ht="17.25" x14ac:dyDescent="0.3">
      <c r="A18" s="10">
        <f t="shared" si="0"/>
        <v>15</v>
      </c>
      <c r="B18" s="6" t="s">
        <v>46</v>
      </c>
      <c r="C18" s="30">
        <v>580</v>
      </c>
    </row>
    <row r="19" spans="1:3" ht="17.25" x14ac:dyDescent="0.3">
      <c r="A19" s="10">
        <f t="shared" si="0"/>
        <v>16</v>
      </c>
      <c r="B19" s="6" t="s">
        <v>17</v>
      </c>
      <c r="C19" s="30">
        <v>940</v>
      </c>
    </row>
    <row r="20" spans="1:3" ht="33" customHeight="1" x14ac:dyDescent="0.3">
      <c r="A20" s="10">
        <f t="shared" si="0"/>
        <v>17</v>
      </c>
      <c r="B20" s="7" t="s">
        <v>57</v>
      </c>
      <c r="C20" s="30">
        <v>4000</v>
      </c>
    </row>
    <row r="21" spans="1:3" ht="17.25" x14ac:dyDescent="0.3">
      <c r="A21" s="10">
        <f t="shared" si="0"/>
        <v>18</v>
      </c>
      <c r="B21" s="6" t="s">
        <v>18</v>
      </c>
      <c r="C21" s="35">
        <v>1139.0350000000001</v>
      </c>
    </row>
    <row r="22" spans="1:3" ht="17.25" x14ac:dyDescent="0.3">
      <c r="A22" s="10">
        <f t="shared" si="0"/>
        <v>19</v>
      </c>
      <c r="B22" s="6" t="s">
        <v>22</v>
      </c>
      <c r="C22" s="30">
        <f>4645+2997</f>
        <v>7642</v>
      </c>
    </row>
    <row r="23" spans="1:3" ht="17.25" x14ac:dyDescent="0.3">
      <c r="A23" s="10">
        <f t="shared" si="0"/>
        <v>20</v>
      </c>
      <c r="B23" s="6" t="s">
        <v>20</v>
      </c>
      <c r="C23" s="30">
        <f>513-63.7</f>
        <v>449.3</v>
      </c>
    </row>
    <row r="24" spans="1:3" ht="17.25" x14ac:dyDescent="0.3">
      <c r="A24" s="10">
        <f t="shared" si="0"/>
        <v>21</v>
      </c>
      <c r="B24" s="6" t="s">
        <v>21</v>
      </c>
      <c r="C24" s="30">
        <v>100</v>
      </c>
    </row>
    <row r="25" spans="1:3" ht="17.25" x14ac:dyDescent="0.3">
      <c r="A25" s="10">
        <f t="shared" si="0"/>
        <v>22</v>
      </c>
      <c r="B25" s="6" t="s">
        <v>26</v>
      </c>
      <c r="C25" s="30">
        <v>149.9</v>
      </c>
    </row>
    <row r="26" spans="1:3" ht="17.25" x14ac:dyDescent="0.3">
      <c r="A26" s="10">
        <f t="shared" si="0"/>
        <v>23</v>
      </c>
      <c r="B26" s="6" t="s">
        <v>27</v>
      </c>
      <c r="C26" s="30">
        <v>0.4</v>
      </c>
    </row>
    <row r="27" spans="1:3" ht="17.25" x14ac:dyDescent="0.3">
      <c r="A27" s="10">
        <f t="shared" si="0"/>
        <v>24</v>
      </c>
      <c r="B27" s="6" t="s">
        <v>29</v>
      </c>
      <c r="C27" s="30">
        <f>2312.24</f>
        <v>2312.2399999999998</v>
      </c>
    </row>
    <row r="28" spans="1:3" ht="17.25" x14ac:dyDescent="0.3">
      <c r="A28" s="10">
        <f t="shared" si="0"/>
        <v>25</v>
      </c>
      <c r="B28" s="6" t="s">
        <v>30</v>
      </c>
      <c r="C28" s="30">
        <f>3220.73</f>
        <v>3220.73</v>
      </c>
    </row>
    <row r="29" spans="1:3" ht="17.25" x14ac:dyDescent="0.3">
      <c r="A29" s="10">
        <f t="shared" si="0"/>
        <v>26</v>
      </c>
      <c r="B29" s="6" t="s">
        <v>45</v>
      </c>
      <c r="C29" s="37">
        <v>100</v>
      </c>
    </row>
    <row r="30" spans="1:3" ht="17.25" x14ac:dyDescent="0.3">
      <c r="A30" s="10">
        <f t="shared" si="0"/>
        <v>27</v>
      </c>
      <c r="B30" s="6" t="s">
        <v>31</v>
      </c>
      <c r="C30" s="37">
        <v>180</v>
      </c>
    </row>
    <row r="31" spans="1:3" ht="17.25" x14ac:dyDescent="0.3">
      <c r="A31" s="10">
        <f t="shared" si="0"/>
        <v>28</v>
      </c>
      <c r="B31" s="6" t="s">
        <v>58</v>
      </c>
      <c r="C31" s="37">
        <f>3600+4400</f>
        <v>8000</v>
      </c>
    </row>
    <row r="32" spans="1:3" ht="17.25" x14ac:dyDescent="0.3">
      <c r="A32" s="10">
        <f t="shared" si="0"/>
        <v>29</v>
      </c>
      <c r="B32" s="6" t="s">
        <v>32</v>
      </c>
      <c r="C32" s="37">
        <f>1300+500</f>
        <v>1800</v>
      </c>
    </row>
    <row r="33" spans="1:3" ht="17.25" x14ac:dyDescent="0.3">
      <c r="A33" s="10">
        <f t="shared" si="0"/>
        <v>30</v>
      </c>
      <c r="B33" s="11" t="s">
        <v>53</v>
      </c>
      <c r="C33" s="37">
        <v>6885</v>
      </c>
    </row>
    <row r="34" spans="1:3" ht="17.25" x14ac:dyDescent="0.3">
      <c r="A34" s="10">
        <f t="shared" si="0"/>
        <v>31</v>
      </c>
      <c r="B34" s="11" t="s">
        <v>39</v>
      </c>
      <c r="C34" s="37">
        <v>560</v>
      </c>
    </row>
    <row r="35" spans="1:3" ht="17.25" x14ac:dyDescent="0.3">
      <c r="A35" s="10">
        <f t="shared" si="0"/>
        <v>32</v>
      </c>
      <c r="B35" s="11" t="s">
        <v>38</v>
      </c>
      <c r="C35" s="37">
        <v>649</v>
      </c>
    </row>
    <row r="36" spans="1:3" ht="17.25" x14ac:dyDescent="0.3">
      <c r="A36" s="10">
        <f t="shared" si="0"/>
        <v>33</v>
      </c>
      <c r="B36" s="6" t="s">
        <v>40</v>
      </c>
      <c r="C36" s="37">
        <v>825</v>
      </c>
    </row>
    <row r="37" spans="1:3" ht="17.25" x14ac:dyDescent="0.3">
      <c r="A37" s="10">
        <f t="shared" si="0"/>
        <v>34</v>
      </c>
      <c r="B37" s="6" t="s">
        <v>42</v>
      </c>
      <c r="C37" s="37">
        <v>8</v>
      </c>
    </row>
    <row r="38" spans="1:3" ht="17.25" x14ac:dyDescent="0.3">
      <c r="A38" s="10">
        <f t="shared" si="0"/>
        <v>35</v>
      </c>
      <c r="B38" s="6" t="s">
        <v>47</v>
      </c>
      <c r="C38" s="37">
        <f>765+383+150</f>
        <v>1298</v>
      </c>
    </row>
    <row r="39" spans="1:3" ht="17.25" x14ac:dyDescent="0.3">
      <c r="A39" s="10">
        <f t="shared" si="0"/>
        <v>36</v>
      </c>
      <c r="B39" s="6" t="s">
        <v>48</v>
      </c>
      <c r="C39" s="37">
        <f>1150</f>
        <v>1150</v>
      </c>
    </row>
    <row r="40" spans="1:3" ht="17.25" x14ac:dyDescent="0.3">
      <c r="A40" s="10">
        <f t="shared" si="0"/>
        <v>37</v>
      </c>
      <c r="B40" s="6" t="s">
        <v>41</v>
      </c>
      <c r="C40" s="37">
        <v>1000</v>
      </c>
    </row>
    <row r="41" spans="1:3" ht="17.25" x14ac:dyDescent="0.3">
      <c r="A41" s="10">
        <f t="shared" si="0"/>
        <v>38</v>
      </c>
      <c r="B41" s="6" t="s">
        <v>43</v>
      </c>
      <c r="C41" s="37">
        <v>28</v>
      </c>
    </row>
    <row r="42" spans="1:3" ht="17.25" x14ac:dyDescent="0.3">
      <c r="A42" s="10">
        <f t="shared" si="0"/>
        <v>39</v>
      </c>
      <c r="B42" s="6" t="s">
        <v>44</v>
      </c>
      <c r="C42" s="37">
        <v>2000</v>
      </c>
    </row>
    <row r="43" spans="1:3" ht="17.25" x14ac:dyDescent="0.3">
      <c r="A43" s="10">
        <f t="shared" si="0"/>
        <v>40</v>
      </c>
      <c r="B43" s="6" t="s">
        <v>50</v>
      </c>
      <c r="C43" s="37">
        <v>480</v>
      </c>
    </row>
    <row r="44" spans="1:3" ht="17.25" x14ac:dyDescent="0.3">
      <c r="A44" s="10">
        <f t="shared" si="0"/>
        <v>41</v>
      </c>
      <c r="B44" s="11" t="s">
        <v>49</v>
      </c>
      <c r="C44" s="37">
        <v>4999.8999999999996</v>
      </c>
    </row>
    <row r="45" spans="1:3" ht="17.25" x14ac:dyDescent="0.3">
      <c r="A45" s="10">
        <f t="shared" si="0"/>
        <v>42</v>
      </c>
      <c r="B45" s="11" t="s">
        <v>51</v>
      </c>
      <c r="C45" s="37">
        <v>395.73</v>
      </c>
    </row>
    <row r="46" spans="1:3" ht="17.25" x14ac:dyDescent="0.3">
      <c r="A46" s="10">
        <f t="shared" si="0"/>
        <v>43</v>
      </c>
      <c r="B46" s="11" t="s">
        <v>52</v>
      </c>
      <c r="C46" s="37">
        <v>2700</v>
      </c>
    </row>
    <row r="47" spans="1:3" ht="17.25" x14ac:dyDescent="0.3">
      <c r="A47" s="10">
        <f t="shared" si="0"/>
        <v>44</v>
      </c>
      <c r="B47" s="11" t="s">
        <v>54</v>
      </c>
      <c r="C47" s="37">
        <v>4000</v>
      </c>
    </row>
    <row r="48" spans="1:3" ht="17.25" x14ac:dyDescent="0.3">
      <c r="A48" s="10">
        <f t="shared" si="0"/>
        <v>45</v>
      </c>
      <c r="B48" s="11" t="s">
        <v>55</v>
      </c>
      <c r="C48" s="37">
        <v>15</v>
      </c>
    </row>
    <row r="49" spans="1:3" ht="17.25" x14ac:dyDescent="0.3">
      <c r="A49" s="10">
        <f t="shared" si="0"/>
        <v>46</v>
      </c>
      <c r="B49" s="11" t="s">
        <v>56</v>
      </c>
      <c r="C49" s="37">
        <v>225</v>
      </c>
    </row>
    <row r="50" spans="1:3" ht="17.25" x14ac:dyDescent="0.3">
      <c r="A50" s="10">
        <f t="shared" si="0"/>
        <v>47</v>
      </c>
      <c r="B50" s="11" t="s">
        <v>59</v>
      </c>
      <c r="C50" s="37">
        <v>200</v>
      </c>
    </row>
    <row r="51" spans="1:3" ht="17.25" x14ac:dyDescent="0.3">
      <c r="A51" s="10">
        <f t="shared" si="0"/>
        <v>48</v>
      </c>
      <c r="B51" s="11" t="s">
        <v>109</v>
      </c>
      <c r="C51" s="37">
        <f>549.85+376.3+218.12</f>
        <v>1144.27</v>
      </c>
    </row>
    <row r="52" spans="1:3" ht="17.25" x14ac:dyDescent="0.3">
      <c r="A52" s="10">
        <f>A51+1</f>
        <v>49</v>
      </c>
      <c r="B52" s="11" t="s">
        <v>60</v>
      </c>
      <c r="C52" s="37">
        <v>15</v>
      </c>
    </row>
    <row r="53" spans="1:3" ht="17.25" x14ac:dyDescent="0.3">
      <c r="A53" s="10">
        <f t="shared" ref="A53:A67" si="1">A52+1</f>
        <v>50</v>
      </c>
      <c r="B53" s="11" t="s">
        <v>61</v>
      </c>
      <c r="C53" s="37">
        <v>250</v>
      </c>
    </row>
    <row r="54" spans="1:3" ht="17.25" x14ac:dyDescent="0.3">
      <c r="A54" s="10">
        <f t="shared" si="1"/>
        <v>51</v>
      </c>
      <c r="B54" s="11" t="s">
        <v>62</v>
      </c>
      <c r="C54" s="37">
        <v>446.21</v>
      </c>
    </row>
    <row r="55" spans="1:3" ht="17.25" x14ac:dyDescent="0.3">
      <c r="A55" s="10">
        <f t="shared" si="1"/>
        <v>52</v>
      </c>
      <c r="B55" s="11" t="s">
        <v>63</v>
      </c>
      <c r="C55" s="37">
        <v>500</v>
      </c>
    </row>
    <row r="56" spans="1:3" ht="17.25" x14ac:dyDescent="0.3">
      <c r="A56" s="10">
        <f t="shared" si="1"/>
        <v>53</v>
      </c>
      <c r="B56" s="11" t="s">
        <v>68</v>
      </c>
      <c r="C56" s="37">
        <v>397</v>
      </c>
    </row>
    <row r="57" spans="1:3" ht="17.25" x14ac:dyDescent="0.3">
      <c r="A57" s="10">
        <f t="shared" si="1"/>
        <v>54</v>
      </c>
      <c r="B57" s="11" t="s">
        <v>66</v>
      </c>
      <c r="C57" s="37">
        <v>2300</v>
      </c>
    </row>
    <row r="58" spans="1:3" ht="17.25" x14ac:dyDescent="0.3">
      <c r="A58" s="10">
        <f t="shared" si="1"/>
        <v>55</v>
      </c>
      <c r="B58" s="11" t="s">
        <v>67</v>
      </c>
      <c r="C58" s="37">
        <v>15</v>
      </c>
    </row>
    <row r="59" spans="1:3" ht="17.25" x14ac:dyDescent="0.3">
      <c r="A59" s="10">
        <f t="shared" si="1"/>
        <v>56</v>
      </c>
      <c r="B59" s="11" t="s">
        <v>111</v>
      </c>
      <c r="C59" s="37">
        <v>15</v>
      </c>
    </row>
    <row r="60" spans="1:3" ht="17.25" x14ac:dyDescent="0.3">
      <c r="A60" s="10">
        <f t="shared" si="1"/>
        <v>57</v>
      </c>
      <c r="B60" s="11" t="s">
        <v>70</v>
      </c>
      <c r="C60" s="37">
        <v>250</v>
      </c>
    </row>
    <row r="61" spans="1:3" ht="17.25" x14ac:dyDescent="0.3">
      <c r="A61" s="10">
        <f t="shared" si="1"/>
        <v>58</v>
      </c>
      <c r="B61" s="11" t="s">
        <v>112</v>
      </c>
      <c r="C61" s="37">
        <v>150</v>
      </c>
    </row>
    <row r="62" spans="1:3" ht="17.25" x14ac:dyDescent="0.3">
      <c r="A62" s="10">
        <f t="shared" si="1"/>
        <v>59</v>
      </c>
      <c r="B62" s="11" t="s">
        <v>108</v>
      </c>
      <c r="C62" s="37">
        <v>50</v>
      </c>
    </row>
    <row r="63" spans="1:3" ht="17.25" x14ac:dyDescent="0.3">
      <c r="A63" s="10">
        <f t="shared" si="1"/>
        <v>60</v>
      </c>
      <c r="B63" s="11" t="s">
        <v>107</v>
      </c>
      <c r="C63" s="37">
        <v>15</v>
      </c>
    </row>
    <row r="64" spans="1:3" ht="17.25" x14ac:dyDescent="0.3">
      <c r="A64" s="10">
        <f t="shared" si="1"/>
        <v>61</v>
      </c>
      <c r="B64" s="11" t="s">
        <v>110</v>
      </c>
      <c r="C64" s="37">
        <v>750</v>
      </c>
    </row>
    <row r="65" spans="1:3" ht="17.25" x14ac:dyDescent="0.3">
      <c r="A65" s="10">
        <f t="shared" si="1"/>
        <v>62</v>
      </c>
      <c r="B65" s="11" t="s">
        <v>92</v>
      </c>
      <c r="C65" s="37">
        <v>15</v>
      </c>
    </row>
    <row r="66" spans="1:3" ht="17.25" x14ac:dyDescent="0.3">
      <c r="A66" s="10">
        <f t="shared" si="1"/>
        <v>63</v>
      </c>
      <c r="B66" s="11" t="s">
        <v>106</v>
      </c>
      <c r="C66" s="37">
        <v>1993.85</v>
      </c>
    </row>
    <row r="67" spans="1:3" ht="17.25" x14ac:dyDescent="0.3">
      <c r="A67" s="10">
        <f t="shared" si="1"/>
        <v>64</v>
      </c>
      <c r="B67" s="11" t="s">
        <v>105</v>
      </c>
      <c r="C67" s="37">
        <v>15</v>
      </c>
    </row>
    <row r="68" spans="1:3" ht="18.75" x14ac:dyDescent="0.3">
      <c r="A68" s="5"/>
      <c r="B68" s="8" t="s">
        <v>19</v>
      </c>
      <c r="C68" s="32">
        <f>SUM(C4:C67)</f>
        <v>85697.065000000017</v>
      </c>
    </row>
    <row r="69" spans="1:3" x14ac:dyDescent="0.25">
      <c r="C69" s="25"/>
    </row>
    <row r="70" spans="1:3" x14ac:dyDescent="0.25">
      <c r="C70" s="34"/>
    </row>
  </sheetData>
  <autoFilter ref="A2:D68" xr:uid="{00000000-0001-0000-0100-000000000000}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2024-09-09T04:29:57Z</cp:lastPrinted>
  <dcterms:created xsi:type="dcterms:W3CDTF">2014-07-07T07:53:10Z</dcterms:created>
  <dcterms:modified xsi:type="dcterms:W3CDTF">2024-09-23T05:18:19Z</dcterms:modified>
</cp:coreProperties>
</file>