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080" windowWidth="21570" windowHeight="9165"/>
  </bookViews>
  <sheets>
    <sheet name="п. 19д" sheetId="1" r:id="rId1"/>
    <sheet name="распределение" sheetId="2" r:id="rId2"/>
  </sheets>
  <calcPr calcId="145621"/>
</workbook>
</file>

<file path=xl/calcChain.xml><?xml version="1.0" encoding="utf-8"?>
<calcChain xmlns="http://schemas.openxmlformats.org/spreadsheetml/2006/main">
  <c r="C32" i="2" l="1"/>
  <c r="E13" i="1"/>
  <c r="C13" i="1"/>
  <c r="G12" i="1"/>
  <c r="F12" i="1"/>
  <c r="E12" i="1"/>
  <c r="D12" i="1"/>
  <c r="C12" i="1"/>
  <c r="B12" i="1"/>
  <c r="B13" i="1" s="1"/>
  <c r="B10" i="1" l="1"/>
  <c r="C10" i="1"/>
  <c r="E10" i="1" l="1"/>
  <c r="F13" i="1"/>
  <c r="G10" i="1"/>
  <c r="C36" i="2" l="1"/>
  <c r="C21" i="2" l="1"/>
  <c r="C28" i="2" l="1"/>
  <c r="C27" i="2"/>
  <c r="E7" i="1" l="1"/>
  <c r="G7" i="1"/>
  <c r="G13" i="1" s="1"/>
  <c r="C23" i="2"/>
  <c r="C22" i="2"/>
  <c r="C16" i="2"/>
  <c r="C12" i="2"/>
  <c r="C10" i="2"/>
  <c r="C7" i="2"/>
  <c r="C6" i="2"/>
  <c r="C45" i="2" l="1"/>
  <c r="C7" i="1"/>
  <c r="B7" i="1"/>
</calcChain>
</file>

<file path=xl/comments1.xml><?xml version="1.0" encoding="utf-8"?>
<comments xmlns="http://schemas.openxmlformats.org/spreadsheetml/2006/main">
  <authors>
    <author>Чупахина Евгения Михайловна</author>
  </authors>
  <commentLis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Чупахина Евгения Михайловна: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<sst xmlns="http://schemas.openxmlformats.org/spreadsheetml/2006/main" count="65" uniqueCount="62">
  <si>
    <t>Информация о наличии (об отсутствии) технической возможности доступа к регулируемым товарам (работам, услугам) субъектов естественных монополий</t>
  </si>
  <si>
    <t>Кол-во заявок, шт.</t>
  </si>
  <si>
    <t xml:space="preserve">Суммарная мощность,   кВт </t>
  </si>
  <si>
    <t>Перечень заключенных договоров об осуществлении технологического присоединения</t>
  </si>
  <si>
    <t xml:space="preserve">Срок выполнения мероприятий </t>
  </si>
  <si>
    <t>Кол-во аннулированных заявок</t>
  </si>
  <si>
    <t>январь</t>
  </si>
  <si>
    <t>ИТОГО</t>
  </si>
  <si>
    <t>№
п/п</t>
  </si>
  <si>
    <t>Наименование компании</t>
  </si>
  <si>
    <t>Электрич. мощность, кВт                 (выданные ТУ и поданные заявки)</t>
  </si>
  <si>
    <t>ООО «ЗТИ Сибирь»</t>
  </si>
  <si>
    <t>ЗАО «Корпорация «Глория Джинс»</t>
  </si>
  <si>
    <t>ООО «ВСК»</t>
  </si>
  <si>
    <t>ООО «Арматон»</t>
  </si>
  <si>
    <t>ООО «Арнег»</t>
  </si>
  <si>
    <t>ООО «Сибалюкс Ресурс»</t>
  </si>
  <si>
    <t>ООО «РоссПак»</t>
  </si>
  <si>
    <t xml:space="preserve"> ОАО «УК «ПЛП»</t>
  </si>
  <si>
    <t>всего:</t>
  </si>
  <si>
    <t>ООО "Сладомир Логистик Групп"</t>
  </si>
  <si>
    <t>ЗАО "Роса"</t>
  </si>
  <si>
    <t>ООО "РусАгроМаркет"</t>
  </si>
  <si>
    <t>ООО "Проект-Девелопмент"   (ООО «ПНК-Толмачево»)</t>
  </si>
  <si>
    <t>ООО "Энергорешения"   (ООО «Лиотех»)</t>
  </si>
  <si>
    <t>АО "Национальная Башенная Компания"  (ОАО "ВымпелКом")</t>
  </si>
  <si>
    <t>ООО "Сириус"</t>
  </si>
  <si>
    <t>Новосибирский филиал АО "Авантел"</t>
  </si>
  <si>
    <t xml:space="preserve">Плата за технологическое присоединение  (руб).                           (с НДС)                           </t>
  </si>
  <si>
    <t>ООО "ИЭК - НСК"</t>
  </si>
  <si>
    <t>ООО "РЦ "Новосибирск"</t>
  </si>
  <si>
    <t>ООО "Терминал 1"</t>
  </si>
  <si>
    <t>ПАО "Вымпел-Коммуникации"</t>
  </si>
  <si>
    <t>Итого в январе</t>
  </si>
  <si>
    <t>ООО "ПЛТ Толмачево"</t>
  </si>
  <si>
    <t>АО "Сбербанк Управление активами"</t>
  </si>
  <si>
    <t>ООО "Лента"</t>
  </si>
  <si>
    <t>ООО "Бест Прайс"</t>
  </si>
  <si>
    <t>ООО УК "А класс капитал"</t>
  </si>
  <si>
    <t>ТОО "Волвер Компани"   (ООО "ПремьерСтрой")</t>
  </si>
  <si>
    <t>ООО"Т2-Мобайл"</t>
  </si>
  <si>
    <t>ООО "Фрито Лей Мануфактуринг"</t>
  </si>
  <si>
    <t>АО НПК "Катрен"</t>
  </si>
  <si>
    <t>ООО "Ангиолайн"</t>
  </si>
  <si>
    <t>АО "АИР"</t>
  </si>
  <si>
    <t>АО "Биотехнопарк"</t>
  </si>
  <si>
    <t>Разрешенная мощность электросетевых объектов АО "УК "ПЛП" - 50 650 кВт., распределена следующим образом :</t>
  </si>
  <si>
    <t>ООО "Алютех-Новосибирск"</t>
  </si>
  <si>
    <t xml:space="preserve">ПАО "МТС" постоянное </t>
  </si>
  <si>
    <t>ПАО "Вымпелком"</t>
  </si>
  <si>
    <t>ООО "НТТ"</t>
  </si>
  <si>
    <t>2021 год</t>
  </si>
  <si>
    <t>ООО "Автоцентр-Новосибирск"</t>
  </si>
  <si>
    <t>февраль</t>
  </si>
  <si>
    <t>Итого в феврале</t>
  </si>
  <si>
    <t>Договор №10/21 от 26.02.2021г.</t>
  </si>
  <si>
    <t>апрель 2021г.</t>
  </si>
  <si>
    <t>Договор №11/21 от 10.03.2021г.</t>
  </si>
  <si>
    <t>25.03.2021г.</t>
  </si>
  <si>
    <t>ООО «Мон’дэлис Русь»</t>
  </si>
  <si>
    <t>март</t>
  </si>
  <si>
    <t>Итого в марте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</si>
</sst>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[$-419]mmmm\ yyyy;@"/>
    <numFmt numFmtId="165" formatCode="0.0"/>
    <numFmt numFmtId="166" formatCode="0.000"/>
    <numFmt numFmtId="167" formatCode="_-* #,##0_р_._-;\-* #,##0_р_._-;_-* &quot;-&quot;??_р_._-;_-@_-"/>
  </numFmts>
  <fonts count="1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Arial Cyr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165" fontId="6" fillId="0" borderId="1" xfId="0" applyNumberFormat="1" applyFont="1" applyBorder="1"/>
    <xf numFmtId="0" fontId="6" fillId="0" borderId="1" xfId="0" applyFont="1" applyBorder="1" applyAlignment="1">
      <alignment wrapText="1"/>
    </xf>
    <xf numFmtId="165" fontId="6" fillId="2" borderId="1" xfId="0" applyNumberFormat="1" applyFont="1" applyFill="1" applyBorder="1"/>
    <xf numFmtId="166" fontId="6" fillId="2" borderId="1" xfId="0" applyNumberFormat="1" applyFont="1" applyFill="1" applyBorder="1"/>
    <xf numFmtId="0" fontId="1" fillId="0" borderId="1" xfId="0" applyFont="1" applyBorder="1"/>
    <xf numFmtId="2" fontId="4" fillId="0" borderId="1" xfId="0" applyNumberFormat="1" applyFont="1" applyBorder="1"/>
    <xf numFmtId="165" fontId="0" fillId="0" borderId="0" xfId="0" applyNumberFormat="1" applyFont="1"/>
    <xf numFmtId="43" fontId="0" fillId="0" borderId="0" xfId="1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165" fontId="9" fillId="0" borderId="1" xfId="0" applyNumberFormat="1" applyFont="1" applyBorder="1"/>
    <xf numFmtId="0" fontId="9" fillId="0" borderId="1" xfId="0" applyFont="1" applyBorder="1" applyAlignment="1">
      <alignment wrapText="1"/>
    </xf>
    <xf numFmtId="165" fontId="9" fillId="2" borderId="1" xfId="0" applyNumberFormat="1" applyFont="1" applyFill="1" applyBorder="1"/>
    <xf numFmtId="166" fontId="9" fillId="2" borderId="1" xfId="0" applyNumberFormat="1" applyFont="1" applyFill="1" applyBorder="1"/>
    <xf numFmtId="0" fontId="8" fillId="0" borderId="0" xfId="0" applyFont="1"/>
    <xf numFmtId="166" fontId="6" fillId="0" borderId="1" xfId="0" applyNumberFormat="1" applyFont="1" applyBorder="1"/>
    <xf numFmtId="43" fontId="0" fillId="0" borderId="0" xfId="1" applyFont="1" applyAlignment="1">
      <alignment wrapText="1"/>
    </xf>
    <xf numFmtId="167" fontId="2" fillId="0" borderId="0" xfId="1" applyNumberFormat="1" applyFont="1" applyAlignment="1">
      <alignment horizontal="center" wrapText="1"/>
    </xf>
    <xf numFmtId="167" fontId="0" fillId="0" borderId="0" xfId="1" applyNumberFormat="1" applyFont="1"/>
    <xf numFmtId="1" fontId="14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3" fontId="13" fillId="0" borderId="3" xfId="1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/>
    </xf>
    <xf numFmtId="43" fontId="13" fillId="0" borderId="1" xfId="1" applyFont="1" applyBorder="1" applyAlignment="1">
      <alignment horizontal="center" vertical="center" wrapText="1"/>
    </xf>
    <xf numFmtId="167" fontId="13" fillId="0" borderId="1" xfId="1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43" fontId="15" fillId="0" borderId="1" xfId="1" applyFont="1" applyFill="1" applyBorder="1" applyAlignment="1">
      <alignment horizontal="right" vertical="center" wrapText="1"/>
    </xf>
    <xf numFmtId="43" fontId="15" fillId="0" borderId="3" xfId="1" applyFont="1" applyFill="1" applyBorder="1" applyAlignment="1">
      <alignment horizontal="right" vertical="center" wrapText="1" shrinkToFit="1"/>
    </xf>
    <xf numFmtId="43" fontId="15" fillId="0" borderId="1" xfId="1" applyFont="1" applyBorder="1" applyAlignment="1">
      <alignment horizontal="right" vertical="center" wrapText="1"/>
    </xf>
    <xf numFmtId="43" fontId="13" fillId="0" borderId="1" xfId="1" applyFont="1" applyFill="1" applyBorder="1" applyAlignment="1">
      <alignment horizontal="right" vertical="center" wrapText="1"/>
    </xf>
    <xf numFmtId="43" fontId="13" fillId="0" borderId="3" xfId="1" applyFont="1" applyFill="1" applyBorder="1" applyAlignment="1">
      <alignment horizontal="right" vertical="center" wrapText="1" shrinkToFit="1"/>
    </xf>
    <xf numFmtId="43" fontId="13" fillId="0" borderId="3" xfId="1" applyFont="1" applyBorder="1" applyAlignment="1">
      <alignment horizontal="right" vertical="center" wrapText="1"/>
    </xf>
    <xf numFmtId="43" fontId="15" fillId="0" borderId="3" xfId="1" applyFont="1" applyBorder="1" applyAlignment="1">
      <alignment horizontal="right" vertical="center" wrapText="1"/>
    </xf>
    <xf numFmtId="43" fontId="13" fillId="0" borderId="1" xfId="1" applyFont="1" applyBorder="1" applyAlignment="1">
      <alignment horizontal="righ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justify"/>
    </xf>
    <xf numFmtId="0" fontId="0" fillId="0" borderId="0" xfId="0" applyFont="1" applyAlignment="1"/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3"/>
  <sheetViews>
    <sheetView tabSelected="1" workbookViewId="0">
      <selection activeCell="C18" sqref="C18"/>
    </sheetView>
  </sheetViews>
  <sheetFormatPr defaultRowHeight="15" outlineLevelCol="1" x14ac:dyDescent="0.25"/>
  <cols>
    <col min="1" max="1" width="20" style="1" customWidth="1"/>
    <col min="2" max="2" width="10.5703125" style="1" customWidth="1"/>
    <col min="3" max="3" width="13.7109375" style="14" customWidth="1"/>
    <col min="4" max="4" width="25.28515625" style="1" customWidth="1"/>
    <col min="5" max="5" width="18.7109375" style="14" customWidth="1"/>
    <col min="6" max="6" width="35.7109375" style="14" customWidth="1"/>
    <col min="7" max="7" width="19" style="25" customWidth="1"/>
    <col min="8" max="8" width="0" style="1" hidden="1" customWidth="1" outlineLevel="1"/>
    <col min="9" max="9" width="6" style="1" hidden="1" customWidth="1" outlineLevel="1"/>
    <col min="10" max="17" width="0" style="1" hidden="1" customWidth="1" outlineLevel="1"/>
    <col min="18" max="18" width="9.140625" style="1" collapsed="1"/>
    <col min="19" max="16384" width="9.140625" style="1"/>
  </cols>
  <sheetData>
    <row r="1" spans="1:17" ht="40.5" customHeight="1" x14ac:dyDescent="0.25">
      <c r="A1" s="45" t="s">
        <v>0</v>
      </c>
      <c r="B1" s="45"/>
      <c r="C1" s="45"/>
      <c r="D1" s="45"/>
      <c r="E1" s="45"/>
      <c r="F1" s="46"/>
      <c r="G1" s="46"/>
    </row>
    <row r="2" spans="1:17" ht="11.25" customHeight="1" x14ac:dyDescent="0.25">
      <c r="A2" s="47"/>
      <c r="B2" s="47"/>
      <c r="C2" s="47"/>
      <c r="D2" s="47"/>
      <c r="E2" s="47"/>
      <c r="F2" s="47"/>
      <c r="G2" s="47"/>
    </row>
    <row r="3" spans="1:17" ht="15.75" x14ac:dyDescent="0.25">
      <c r="A3" s="48" t="s">
        <v>51</v>
      </c>
      <c r="B3" s="48"/>
      <c r="C3" s="48"/>
      <c r="D3" s="48"/>
      <c r="E3" s="48"/>
      <c r="F3" s="48"/>
      <c r="G3" s="48"/>
    </row>
    <row r="4" spans="1:17" ht="16.5" customHeight="1" x14ac:dyDescent="0.25">
      <c r="A4" s="49"/>
      <c r="B4" s="49"/>
      <c r="C4" s="49"/>
      <c r="D4" s="26"/>
      <c r="E4" s="23"/>
      <c r="F4" s="23"/>
      <c r="G4" s="24"/>
    </row>
    <row r="5" spans="1:17" ht="94.5" x14ac:dyDescent="0.25">
      <c r="A5" s="27"/>
      <c r="B5" s="28" t="s">
        <v>1</v>
      </c>
      <c r="C5" s="29" t="s">
        <v>2</v>
      </c>
      <c r="D5" s="30" t="s">
        <v>3</v>
      </c>
      <c r="E5" s="31" t="s">
        <v>28</v>
      </c>
      <c r="F5" s="31" t="s">
        <v>4</v>
      </c>
      <c r="G5" s="32" t="s">
        <v>5</v>
      </c>
    </row>
    <row r="6" spans="1:17" ht="34.5" customHeight="1" x14ac:dyDescent="0.25">
      <c r="A6" s="33" t="s">
        <v>6</v>
      </c>
      <c r="B6" s="36">
        <v>0</v>
      </c>
      <c r="C6" s="37">
        <v>0</v>
      </c>
      <c r="D6" s="38">
        <v>0</v>
      </c>
      <c r="E6" s="38">
        <v>0</v>
      </c>
      <c r="F6" s="38">
        <v>0</v>
      </c>
      <c r="G6" s="36">
        <v>0</v>
      </c>
    </row>
    <row r="7" spans="1:17" s="21" customFormat="1" ht="34.5" customHeight="1" x14ac:dyDescent="0.25">
      <c r="A7" s="34" t="s">
        <v>33</v>
      </c>
      <c r="B7" s="39">
        <f>B6</f>
        <v>0</v>
      </c>
      <c r="C7" s="40">
        <f>C6</f>
        <v>0</v>
      </c>
      <c r="D7" s="41">
        <v>0</v>
      </c>
      <c r="E7" s="41">
        <f>E6</f>
        <v>0</v>
      </c>
      <c r="F7" s="41"/>
      <c r="G7" s="39">
        <f>G6</f>
        <v>0</v>
      </c>
    </row>
    <row r="8" spans="1:17" ht="34.5" customHeight="1" x14ac:dyDescent="0.25">
      <c r="A8" s="50" t="s">
        <v>53</v>
      </c>
      <c r="B8" s="36">
        <v>1</v>
      </c>
      <c r="C8" s="37">
        <v>630</v>
      </c>
      <c r="D8" s="42" t="s">
        <v>55</v>
      </c>
      <c r="E8" s="42">
        <v>991116</v>
      </c>
      <c r="F8" s="38" t="s">
        <v>56</v>
      </c>
      <c r="G8" s="36">
        <v>0</v>
      </c>
    </row>
    <row r="9" spans="1:17" ht="34.5" customHeight="1" x14ac:dyDescent="0.25">
      <c r="A9" s="51"/>
      <c r="B9" s="36">
        <v>1</v>
      </c>
      <c r="C9" s="37">
        <v>55</v>
      </c>
      <c r="D9" s="42" t="s">
        <v>57</v>
      </c>
      <c r="E9" s="42">
        <v>101755.22</v>
      </c>
      <c r="F9" s="42" t="s">
        <v>58</v>
      </c>
      <c r="G9" s="36">
        <v>0</v>
      </c>
    </row>
    <row r="10" spans="1:17" s="21" customFormat="1" ht="34.5" customHeight="1" x14ac:dyDescent="0.25">
      <c r="A10" s="34" t="s">
        <v>54</v>
      </c>
      <c r="B10" s="39">
        <f>SUM(B8:B9)</f>
        <v>2</v>
      </c>
      <c r="C10" s="40">
        <f>SUM(C8:C9)</f>
        <v>685</v>
      </c>
      <c r="D10" s="41"/>
      <c r="E10" s="41">
        <f>E8</f>
        <v>991116</v>
      </c>
      <c r="F10" s="41"/>
      <c r="G10" s="39">
        <f>G8</f>
        <v>0</v>
      </c>
    </row>
    <row r="11" spans="1:17" ht="34.5" customHeight="1" x14ac:dyDescent="0.25">
      <c r="A11" s="44" t="s">
        <v>60</v>
      </c>
      <c r="B11" s="36">
        <v>1</v>
      </c>
      <c r="C11" s="37">
        <v>500</v>
      </c>
      <c r="D11" s="38">
        <v>0</v>
      </c>
      <c r="E11" s="38">
        <v>0</v>
      </c>
      <c r="F11" s="38">
        <v>0</v>
      </c>
      <c r="G11" s="36">
        <v>0</v>
      </c>
    </row>
    <row r="12" spans="1:17" s="21" customFormat="1" ht="34.5" customHeight="1" x14ac:dyDescent="0.25">
      <c r="A12" s="34" t="s">
        <v>61</v>
      </c>
      <c r="B12" s="39">
        <f>B11</f>
        <v>1</v>
      </c>
      <c r="C12" s="39">
        <f t="shared" ref="C12:G12" si="0">C11</f>
        <v>500</v>
      </c>
      <c r="D12" s="39">
        <f t="shared" si="0"/>
        <v>0</v>
      </c>
      <c r="E12" s="39">
        <f t="shared" si="0"/>
        <v>0</v>
      </c>
      <c r="F12" s="39">
        <f t="shared" si="0"/>
        <v>0</v>
      </c>
      <c r="G12" s="39">
        <f t="shared" si="0"/>
        <v>0</v>
      </c>
    </row>
    <row r="13" spans="1:17" ht="32.25" customHeight="1" x14ac:dyDescent="0.25">
      <c r="A13" s="35" t="s">
        <v>7</v>
      </c>
      <c r="B13" s="43">
        <f>B7+B10+B12</f>
        <v>3</v>
      </c>
      <c r="C13" s="43">
        <f>C7+C10+C12</f>
        <v>1185</v>
      </c>
      <c r="D13" s="43"/>
      <c r="E13" s="43">
        <f>E7+E10+E12</f>
        <v>991116</v>
      </c>
      <c r="F13" s="43">
        <f>F7+F10</f>
        <v>0</v>
      </c>
      <c r="G13" s="43">
        <f>G7+G10</f>
        <v>0</v>
      </c>
    </row>
  </sheetData>
  <mergeCells count="5">
    <mergeCell ref="A1:G1"/>
    <mergeCell ref="A2:G2"/>
    <mergeCell ref="A3:G3"/>
    <mergeCell ref="A4:C4"/>
    <mergeCell ref="A8:A9"/>
  </mergeCells>
  <pageMargins left="0.78740157480314965" right="0.19685039370078741" top="0.39370078740157483" bottom="0.39370078740157483" header="0.11811023622047245" footer="0.11811023622047245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opLeftCell="A14" zoomScaleNormal="100" workbookViewId="0">
      <selection activeCell="B27" sqref="B27"/>
    </sheetView>
  </sheetViews>
  <sheetFormatPr defaultRowHeight="15" x14ac:dyDescent="0.25"/>
  <cols>
    <col min="1" max="1" width="10.42578125" style="1" customWidth="1"/>
    <col min="2" max="2" width="47.7109375" style="1" customWidth="1"/>
    <col min="3" max="3" width="25.140625" style="1" customWidth="1"/>
    <col min="4" max="4" width="22.28515625" style="1" customWidth="1"/>
    <col min="5" max="16384" width="9.140625" style="1"/>
  </cols>
  <sheetData>
    <row r="1" spans="1:3" ht="73.5" customHeight="1" x14ac:dyDescent="0.25">
      <c r="A1" s="52" t="s">
        <v>46</v>
      </c>
      <c r="B1" s="52"/>
      <c r="C1" s="52"/>
    </row>
    <row r="2" spans="1:3" ht="74.25" customHeight="1" x14ac:dyDescent="0.3">
      <c r="A2" s="2" t="s">
        <v>8</v>
      </c>
      <c r="B2" s="3" t="s">
        <v>9</v>
      </c>
      <c r="C2" s="2" t="s">
        <v>10</v>
      </c>
    </row>
    <row r="3" spans="1:3" ht="15" customHeight="1" x14ac:dyDescent="0.25">
      <c r="A3" s="4">
        <v>1</v>
      </c>
      <c r="B3" s="4">
        <v>2</v>
      </c>
      <c r="C3" s="4">
        <v>3</v>
      </c>
    </row>
    <row r="4" spans="1:3" ht="24" customHeight="1" x14ac:dyDescent="0.3">
      <c r="A4" s="15">
        <v>1</v>
      </c>
      <c r="B4" s="16" t="s">
        <v>11</v>
      </c>
      <c r="C4" s="17">
        <v>2166</v>
      </c>
    </row>
    <row r="5" spans="1:3" ht="17.25" x14ac:dyDescent="0.3">
      <c r="A5" s="15">
        <v>2</v>
      </c>
      <c r="B5" s="16" t="s">
        <v>24</v>
      </c>
      <c r="C5" s="17">
        <v>500</v>
      </c>
    </row>
    <row r="6" spans="1:3" ht="17.25" x14ac:dyDescent="0.3">
      <c r="A6" s="15">
        <v>3</v>
      </c>
      <c r="B6" s="16" t="s">
        <v>38</v>
      </c>
      <c r="C6" s="17">
        <f>2862.9</f>
        <v>2862.9</v>
      </c>
    </row>
    <row r="7" spans="1:3" ht="17.25" x14ac:dyDescent="0.3">
      <c r="A7" s="15">
        <v>4</v>
      </c>
      <c r="B7" s="16" t="s">
        <v>35</v>
      </c>
      <c r="C7" s="17">
        <f>540+740</f>
        <v>1280</v>
      </c>
    </row>
    <row r="8" spans="1:3" ht="17.25" x14ac:dyDescent="0.3">
      <c r="A8" s="15">
        <v>5</v>
      </c>
      <c r="B8" s="16" t="s">
        <v>36</v>
      </c>
      <c r="C8" s="17">
        <v>1007.1</v>
      </c>
    </row>
    <row r="9" spans="1:3" ht="17.25" x14ac:dyDescent="0.3">
      <c r="A9" s="15">
        <v>6</v>
      </c>
      <c r="B9" s="16" t="s">
        <v>37</v>
      </c>
      <c r="C9" s="17">
        <v>300</v>
      </c>
    </row>
    <row r="10" spans="1:3" ht="33" customHeight="1" x14ac:dyDescent="0.3">
      <c r="A10" s="15">
        <v>7</v>
      </c>
      <c r="B10" s="18" t="s">
        <v>23</v>
      </c>
      <c r="C10" s="17">
        <f>4300</f>
        <v>4300</v>
      </c>
    </row>
    <row r="11" spans="1:3" ht="17.25" x14ac:dyDescent="0.3">
      <c r="A11" s="5">
        <v>8</v>
      </c>
      <c r="B11" s="6" t="s">
        <v>12</v>
      </c>
      <c r="C11" s="7">
        <v>1346</v>
      </c>
    </row>
    <row r="12" spans="1:3" ht="17.25" x14ac:dyDescent="0.3">
      <c r="A12" s="5">
        <v>9</v>
      </c>
      <c r="B12" s="6" t="s">
        <v>13</v>
      </c>
      <c r="C12" s="7">
        <f>830+183.8+92.4</f>
        <v>1106.2</v>
      </c>
    </row>
    <row r="13" spans="1:3" ht="17.25" x14ac:dyDescent="0.3">
      <c r="A13" s="5">
        <v>10</v>
      </c>
      <c r="B13" s="6" t="s">
        <v>14</v>
      </c>
      <c r="C13" s="7">
        <v>1470</v>
      </c>
    </row>
    <row r="14" spans="1:3" ht="17.25" x14ac:dyDescent="0.3">
      <c r="A14" s="15">
        <v>11</v>
      </c>
      <c r="B14" s="16" t="s">
        <v>40</v>
      </c>
      <c r="C14" s="17">
        <v>3.5</v>
      </c>
    </row>
    <row r="15" spans="1:3" ht="17.25" x14ac:dyDescent="0.3">
      <c r="A15" s="5">
        <v>12</v>
      </c>
      <c r="B15" s="6" t="s">
        <v>15</v>
      </c>
      <c r="C15" s="7">
        <v>630</v>
      </c>
    </row>
    <row r="16" spans="1:3" ht="17.25" x14ac:dyDescent="0.3">
      <c r="A16" s="5">
        <v>13</v>
      </c>
      <c r="B16" s="6" t="s">
        <v>16</v>
      </c>
      <c r="C16" s="7">
        <f>1258.2-100</f>
        <v>1158.2</v>
      </c>
    </row>
    <row r="17" spans="1:3" ht="33" customHeight="1" x14ac:dyDescent="0.3">
      <c r="A17" s="5">
        <v>14</v>
      </c>
      <c r="B17" s="8" t="s">
        <v>25</v>
      </c>
      <c r="C17" s="7">
        <v>6</v>
      </c>
    </row>
    <row r="18" spans="1:3" ht="17.25" x14ac:dyDescent="0.3">
      <c r="A18" s="5">
        <v>15</v>
      </c>
      <c r="B18" s="6" t="s">
        <v>59</v>
      </c>
      <c r="C18" s="7">
        <v>3600</v>
      </c>
    </row>
    <row r="19" spans="1:3" ht="17.25" x14ac:dyDescent="0.3">
      <c r="A19" s="5">
        <v>16</v>
      </c>
      <c r="B19" s="6" t="s">
        <v>17</v>
      </c>
      <c r="C19" s="7">
        <v>940</v>
      </c>
    </row>
    <row r="20" spans="1:3" ht="33" customHeight="1" x14ac:dyDescent="0.3">
      <c r="A20" s="5">
        <v>17</v>
      </c>
      <c r="B20" s="8" t="s">
        <v>39</v>
      </c>
      <c r="C20" s="7">
        <v>4000</v>
      </c>
    </row>
    <row r="21" spans="1:3" ht="17.25" x14ac:dyDescent="0.3">
      <c r="A21" s="5">
        <v>18</v>
      </c>
      <c r="B21" s="6" t="s">
        <v>18</v>
      </c>
      <c r="C21" s="22">
        <f>1079.035-50</f>
        <v>1029.0350000000001</v>
      </c>
    </row>
    <row r="22" spans="1:3" ht="17.25" x14ac:dyDescent="0.3">
      <c r="A22" s="5">
        <v>19</v>
      </c>
      <c r="B22" s="6" t="s">
        <v>22</v>
      </c>
      <c r="C22" s="7">
        <f>4645+2997</f>
        <v>7642</v>
      </c>
    </row>
    <row r="23" spans="1:3" ht="17.25" x14ac:dyDescent="0.3">
      <c r="A23" s="5">
        <v>20</v>
      </c>
      <c r="B23" s="6" t="s">
        <v>20</v>
      </c>
      <c r="C23" s="7">
        <f>513-63.7</f>
        <v>449.3</v>
      </c>
    </row>
    <row r="24" spans="1:3" ht="17.25" x14ac:dyDescent="0.3">
      <c r="A24" s="5">
        <v>21</v>
      </c>
      <c r="B24" s="6" t="s">
        <v>21</v>
      </c>
      <c r="C24" s="7">
        <v>100</v>
      </c>
    </row>
    <row r="25" spans="1:3" ht="17.25" x14ac:dyDescent="0.3">
      <c r="A25" s="5">
        <v>22</v>
      </c>
      <c r="B25" s="6" t="s">
        <v>26</v>
      </c>
      <c r="C25" s="17">
        <v>149.9</v>
      </c>
    </row>
    <row r="26" spans="1:3" ht="17.25" x14ac:dyDescent="0.3">
      <c r="A26" s="5">
        <v>23</v>
      </c>
      <c r="B26" s="6" t="s">
        <v>27</v>
      </c>
      <c r="C26" s="17">
        <v>0.4</v>
      </c>
    </row>
    <row r="27" spans="1:3" ht="17.25" x14ac:dyDescent="0.3">
      <c r="A27" s="5">
        <v>24</v>
      </c>
      <c r="B27" s="6" t="s">
        <v>29</v>
      </c>
      <c r="C27" s="17">
        <f>2312.24</f>
        <v>2312.2399999999998</v>
      </c>
    </row>
    <row r="28" spans="1:3" ht="17.25" x14ac:dyDescent="0.3">
      <c r="A28" s="5">
        <v>25</v>
      </c>
      <c r="B28" s="6" t="s">
        <v>30</v>
      </c>
      <c r="C28" s="17">
        <f>3220.73</f>
        <v>3220.73</v>
      </c>
    </row>
    <row r="29" spans="1:3" ht="17.25" x14ac:dyDescent="0.3">
      <c r="A29" s="5">
        <v>26</v>
      </c>
      <c r="B29" s="6" t="s">
        <v>52</v>
      </c>
      <c r="C29" s="17">
        <v>200</v>
      </c>
    </row>
    <row r="30" spans="1:3" ht="17.25" x14ac:dyDescent="0.3">
      <c r="A30" s="5">
        <v>27</v>
      </c>
      <c r="B30" s="6" t="s">
        <v>31</v>
      </c>
      <c r="C30" s="17">
        <v>180</v>
      </c>
    </row>
    <row r="31" spans="1:3" ht="17.25" x14ac:dyDescent="0.3">
      <c r="A31" s="5">
        <v>28</v>
      </c>
      <c r="B31" s="6" t="s">
        <v>32</v>
      </c>
      <c r="C31" s="17">
        <v>3600</v>
      </c>
    </row>
    <row r="32" spans="1:3" ht="17.25" x14ac:dyDescent="0.3">
      <c r="A32" s="5">
        <v>29</v>
      </c>
      <c r="B32" s="6" t="s">
        <v>34</v>
      </c>
      <c r="C32" s="9">
        <f>1300+500</f>
        <v>1800</v>
      </c>
    </row>
    <row r="33" spans="1:3" ht="17.25" x14ac:dyDescent="0.3">
      <c r="A33" s="5">
        <v>30</v>
      </c>
      <c r="B33" s="16" t="s">
        <v>41</v>
      </c>
      <c r="C33" s="19">
        <v>6885</v>
      </c>
    </row>
    <row r="34" spans="1:3" ht="17.25" x14ac:dyDescent="0.3">
      <c r="A34" s="5">
        <v>31</v>
      </c>
      <c r="B34" s="16" t="s">
        <v>43</v>
      </c>
      <c r="C34" s="19">
        <v>560</v>
      </c>
    </row>
    <row r="35" spans="1:3" ht="17.25" x14ac:dyDescent="0.3">
      <c r="A35" s="5">
        <v>32</v>
      </c>
      <c r="B35" s="16" t="s">
        <v>42</v>
      </c>
      <c r="C35" s="19">
        <v>649</v>
      </c>
    </row>
    <row r="36" spans="1:3" ht="17.25" x14ac:dyDescent="0.3">
      <c r="A36" s="5">
        <v>33</v>
      </c>
      <c r="B36" s="16" t="s">
        <v>45</v>
      </c>
      <c r="C36" s="20">
        <f>8200-C34-C35-C37</f>
        <v>6983</v>
      </c>
    </row>
    <row r="37" spans="1:3" ht="17.25" x14ac:dyDescent="0.3">
      <c r="A37" s="5">
        <v>34</v>
      </c>
      <c r="B37" s="16" t="s">
        <v>48</v>
      </c>
      <c r="C37" s="20">
        <v>8</v>
      </c>
    </row>
    <row r="38" spans="1:3" ht="17.25" x14ac:dyDescent="0.3">
      <c r="A38" s="5">
        <v>35</v>
      </c>
      <c r="B38" s="6" t="s">
        <v>44</v>
      </c>
      <c r="C38" s="10">
        <v>4000</v>
      </c>
    </row>
    <row r="39" spans="1:3" ht="17.25" x14ac:dyDescent="0.3">
      <c r="A39" s="5">
        <v>36</v>
      </c>
      <c r="B39" s="6" t="s">
        <v>47</v>
      </c>
      <c r="C39" s="10">
        <v>1000</v>
      </c>
    </row>
    <row r="40" spans="1:3" ht="17.25" x14ac:dyDescent="0.3">
      <c r="A40" s="5">
        <v>37</v>
      </c>
      <c r="B40" s="6" t="s">
        <v>49</v>
      </c>
      <c r="C40" s="10">
        <v>7</v>
      </c>
    </row>
    <row r="41" spans="1:3" ht="17.25" x14ac:dyDescent="0.3">
      <c r="A41" s="5">
        <v>38</v>
      </c>
      <c r="B41" s="6" t="s">
        <v>49</v>
      </c>
      <c r="C41" s="10">
        <v>7</v>
      </c>
    </row>
    <row r="42" spans="1:3" ht="17.25" x14ac:dyDescent="0.3">
      <c r="A42" s="5">
        <v>39</v>
      </c>
      <c r="B42" s="6" t="s">
        <v>49</v>
      </c>
      <c r="C42" s="10">
        <v>7</v>
      </c>
    </row>
    <row r="43" spans="1:3" ht="17.25" x14ac:dyDescent="0.3">
      <c r="A43" s="5">
        <v>40</v>
      </c>
      <c r="B43" s="6" t="s">
        <v>49</v>
      </c>
      <c r="C43" s="10">
        <v>7</v>
      </c>
    </row>
    <row r="44" spans="1:3" ht="17.25" x14ac:dyDescent="0.3">
      <c r="A44" s="5">
        <v>41</v>
      </c>
      <c r="B44" s="6" t="s">
        <v>50</v>
      </c>
      <c r="C44" s="10">
        <v>2000</v>
      </c>
    </row>
    <row r="45" spans="1:3" ht="18.75" x14ac:dyDescent="0.3">
      <c r="A45" s="5"/>
      <c r="B45" s="11" t="s">
        <v>19</v>
      </c>
      <c r="C45" s="12">
        <f>SUM(C4:C44)</f>
        <v>69472.505000000005</v>
      </c>
    </row>
    <row r="46" spans="1:3" x14ac:dyDescent="0.25">
      <c r="C46" s="13"/>
    </row>
  </sheetData>
  <mergeCells count="1">
    <mergeCell ref="A1:C1"/>
  </mergeCell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п. 19д</vt:lpstr>
      <vt:lpstr>распределение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Рачина Елена Алексеевна</dc:creator>
  <cp:lastModifiedBy>Чупахина Евгения Михайловна</cp:lastModifiedBy>
  <cp:lastPrinted>2021-01-21T02:29:27Z</cp:lastPrinted>
  <dcterms:created xsi:type="dcterms:W3CDTF">2014-07-07T07:53:10Z</dcterms:created>
  <dcterms:modified xsi:type="dcterms:W3CDTF">2021-04-16T02:40:50Z</dcterms:modified>
</cp:coreProperties>
</file>