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0" windowWidth="21570" windowHeight="8805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распределение!$B$1:$B$50</definedName>
  </definedNames>
  <calcPr calcId="145621"/>
</workbook>
</file>

<file path=xl/calcChain.xml><?xml version="1.0" encoding="utf-8"?>
<calcChain xmlns="http://schemas.openxmlformats.org/spreadsheetml/2006/main">
  <c r="E27" i="1" l="1"/>
  <c r="C27" i="1"/>
  <c r="B27" i="1"/>
  <c r="C49" i="2"/>
  <c r="A48" i="2"/>
  <c r="B26" i="1" l="1"/>
  <c r="C38" i="2" l="1"/>
  <c r="A43" i="2" l="1"/>
  <c r="A44" i="2" s="1"/>
  <c r="A45" i="2" s="1"/>
  <c r="A46" i="2" s="1"/>
  <c r="A47" i="2" s="1"/>
  <c r="C24" i="1" l="1"/>
  <c r="B24" i="1"/>
  <c r="E18" i="1" l="1"/>
  <c r="E16" i="1"/>
  <c r="C16" i="1"/>
  <c r="C22" i="1" l="1"/>
  <c r="B22" i="1"/>
  <c r="C15" i="1" l="1"/>
  <c r="C12" i="1" l="1"/>
  <c r="B12" i="1" l="1"/>
  <c r="E8" i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C8" i="1"/>
  <c r="C39" i="2" l="1"/>
  <c r="C32" i="2" l="1"/>
  <c r="C28" i="2" l="1"/>
  <c r="C27" i="2"/>
  <c r="G8" i="1" l="1"/>
  <c r="C23" i="2"/>
  <c r="C22" i="2"/>
  <c r="C16" i="2"/>
  <c r="C12" i="2"/>
  <c r="C10" i="2"/>
  <c r="C7" i="2"/>
  <c r="C6" i="2"/>
</calcChain>
</file>

<file path=xl/comments1.xml><?xml version="1.0" encoding="utf-8"?>
<comments xmlns="http://schemas.openxmlformats.org/spreadsheetml/2006/main">
  <authors>
    <author>Чупахина Евгения Михайловна</author>
    <author>Яковлева Ирина Арнольдовна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" authorId="1">
      <text>
        <r>
          <rPr>
            <b/>
            <sz val="9"/>
            <color indexed="81"/>
            <rFont val="Tahoma"/>
            <charset val="1"/>
          </rPr>
          <t>ПАО Мегафон</t>
        </r>
      </text>
    </comment>
    <comment ref="C7" authorId="1">
      <text>
        <r>
          <rPr>
            <b/>
            <sz val="9"/>
            <color indexed="81"/>
            <rFont val="Tahoma"/>
            <charset val="1"/>
          </rPr>
          <t>ООО Гамма Сервис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5" authorId="1">
      <text>
        <r>
          <rPr>
            <b/>
            <sz val="9"/>
            <color indexed="81"/>
            <rFont val="Tahoma"/>
            <charset val="1"/>
          </rPr>
          <t>ООО Проект Девелопмент</t>
        </r>
      </text>
    </comment>
    <comment ref="C17" authorId="1">
      <text>
        <r>
          <rPr>
            <sz val="9"/>
            <color indexed="81"/>
            <rFont val="Tahoma"/>
            <charset val="1"/>
          </rPr>
          <t xml:space="preserve">ООО СФМ ФАРМ
</t>
        </r>
      </text>
    </comment>
    <comment ref="C19" authorId="1">
      <text>
        <r>
          <rPr>
            <b/>
            <sz val="9"/>
            <color indexed="81"/>
            <rFont val="Tahoma"/>
            <family val="2"/>
            <charset val="204"/>
          </rPr>
          <t>ООО СВДМ</t>
        </r>
      </text>
    </comment>
    <comment ref="C21" authorId="1">
      <text>
        <r>
          <rPr>
            <b/>
            <sz val="9"/>
            <color indexed="81"/>
            <rFont val="Tahoma"/>
            <family val="2"/>
            <charset val="204"/>
          </rPr>
          <t>Вайлдберриз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<sst xmlns="http://schemas.openxmlformats.org/spreadsheetml/2006/main" count="91" uniqueCount="87">
  <si>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</si>
  <si>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</si>
  <si>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</si>
  <si>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</si>
  <si>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</si>
  <si>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</si>
  <si>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</si>
  <si>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</si>
  <si>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</si>
  <si>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</si>
  <si>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</si>
  <si>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</si>
  <si>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</si>
  <si>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</si>
  <si>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</si>
  <si>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</si>
  <si>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</si>
  <si>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</si>
  <si>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</si>
  <si>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</si>
  <si>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</si>
  <si>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</si>
  <si>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</si>
  <si>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</si>
  <si>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</si>
  <si>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</si>
  <si>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</si>
  <si>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</si>
  <si>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</si>
  <si>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</si>
  <si>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</si>
  <si>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</si>
  <si>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</si>
  <si>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</si>
  <si>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</si>
  <si>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</si>
  <si>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</si>
  <si>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</si>
  <si>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</si>
  <si>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</si>
  <si>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</si>
  <si>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АО НПК "Катрен"</t>
  </si>
  <si>
    <t>ООО "Ангиолайн"</t>
  </si>
  <si>
    <t>АО "АИР"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</si>
  <si>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</si>
  <si>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</si>
  <si>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</si>
  <si>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</si>
  <si>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</si>
  <si>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</si>
  <si>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</si>
  <si>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</si>
  <si>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</si>
  <si>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</si>
  <si>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</si>
  <si>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2022 год</t>
  </si>
  <si>
    <t>2022  г.</t>
  </si>
  <si>
    <t>Договор №1/22 от 13.01.2022</t>
  </si>
  <si>
    <t>февраль</t>
  </si>
  <si>
    <t>Итого в феврале</t>
  </si>
  <si>
    <t>март</t>
  </si>
  <si>
    <t>Итого в марте</t>
  </si>
  <si>
    <t>апрель</t>
  </si>
  <si>
    <t>Договор №13/22 от 23.03.2022</t>
  </si>
  <si>
    <t>Итого в апреле</t>
  </si>
  <si>
    <t>май</t>
  </si>
  <si>
    <t>Итого в май</t>
  </si>
  <si>
    <t>Договор №30/22 от 20.06.2022</t>
  </si>
  <si>
    <t>июнь</t>
  </si>
  <si>
    <t>Итого в июне</t>
  </si>
  <si>
    <t>Отказ от заявки Заявителем</t>
  </si>
  <si>
    <t>июль</t>
  </si>
  <si>
    <t>Итого в июле</t>
  </si>
  <si>
    <t>август</t>
  </si>
  <si>
    <t>Итого в августе</t>
  </si>
  <si>
    <t>ООО "Гамма Сервис"</t>
  </si>
  <si>
    <t>сентябрь</t>
  </si>
  <si>
    <t>Итого в сентябрь</t>
  </si>
  <si>
    <t>Договор №60/22/1 от 21.09.2022</t>
  </si>
  <si>
    <t>2023-2024  г.г.</t>
  </si>
  <si>
    <t>ООО "СВДМ"</t>
  </si>
  <si>
    <t>ООО "Вайлдберриз"</t>
  </si>
  <si>
    <t>ООО "ПепсиКо Холдингс"</t>
  </si>
  <si>
    <t>2023  г.</t>
  </si>
  <si>
    <t>Договор №60/22 от 28.09.2022</t>
  </si>
  <si>
    <t>октябрь</t>
  </si>
  <si>
    <t>ООО "Альфа-Финанс"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</si>
</sst>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0.0"/>
    <numFmt numFmtId="167" formatCode="0.000"/>
    <numFmt numFmtId="168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2" fontId="4" fillId="0" borderId="1" xfId="0" applyNumberFormat="1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6" fontId="9" fillId="0" borderId="1" xfId="0" applyNumberFormat="1" applyFont="1" applyBorder="1"/>
    <xf numFmtId="166" fontId="9" fillId="2" borderId="1" xfId="0" applyNumberFormat="1" applyFont="1" applyFill="1" applyBorder="1"/>
    <xf numFmtId="0" fontId="8" fillId="0" borderId="0" xfId="0" applyFont="1"/>
    <xf numFmtId="164" fontId="0" fillId="0" borderId="0" xfId="1" applyFont="1" applyAlignment="1">
      <alignment wrapText="1"/>
    </xf>
    <xf numFmtId="168" fontId="2" fillId="0" borderId="0" xfId="1" applyNumberFormat="1" applyFont="1" applyAlignment="1">
      <alignment horizontal="center" wrapText="1"/>
    </xf>
    <xf numFmtId="168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8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5" fillId="0" borderId="3" xfId="1" applyFont="1" applyFill="1" applyBorder="1" applyAlignment="1">
      <alignment horizontal="right" vertical="center" wrapText="1" shrinkToFit="1"/>
    </xf>
    <xf numFmtId="164" fontId="15" fillId="0" borderId="1" xfId="1" applyFont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164" fontId="13" fillId="0" borderId="3" xfId="1" applyFont="1" applyFill="1" applyBorder="1" applyAlignment="1">
      <alignment horizontal="right" vertical="center" wrapText="1" shrinkToFit="1"/>
    </xf>
    <xf numFmtId="164" fontId="13" fillId="0" borderId="3" xfId="1" applyFont="1" applyBorder="1" applyAlignment="1">
      <alignment horizontal="right" vertical="center" wrapText="1"/>
    </xf>
    <xf numFmtId="2" fontId="0" fillId="0" borderId="0" xfId="0" applyNumberFormat="1" applyFont="1"/>
    <xf numFmtId="2" fontId="9" fillId="0" borderId="1" xfId="0" applyNumberFormat="1" applyFont="1" applyBorder="1"/>
    <xf numFmtId="167" fontId="9" fillId="0" borderId="1" xfId="0" applyNumberFormat="1" applyFont="1" applyBorder="1"/>
    <xf numFmtId="167" fontId="9" fillId="2" borderId="1" xfId="0" applyNumberFormat="1" applyFont="1" applyFill="1" applyBorder="1"/>
    <xf numFmtId="2" fontId="9" fillId="2" borderId="1" xfId="0" applyNumberFormat="1" applyFont="1" applyFill="1" applyBorder="1"/>
    <xf numFmtId="166" fontId="6" fillId="0" borderId="1" xfId="0" applyNumberFormat="1" applyFont="1" applyBorder="1"/>
    <xf numFmtId="164" fontId="18" fillId="0" borderId="1" xfId="1" applyFont="1" applyBorder="1" applyAlignment="1">
      <alignment horizontal="right" vertical="center" wrapText="1"/>
    </xf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8" fontId="15" fillId="0" borderId="1" xfId="1" applyNumberFormat="1" applyFont="1" applyFill="1" applyBorder="1" applyAlignment="1">
      <alignment horizontal="righ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164" fontId="15" fillId="0" borderId="1" xfId="1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164" fontId="13" fillId="0" borderId="1" xfId="1" applyFont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0" borderId="0" xfId="0" applyFont="1"/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7"/>
  <sheetViews>
    <sheetView tabSelected="1" topLeftCell="A16" zoomScaleNormal="100" workbookViewId="0">
      <selection activeCell="V19" sqref="V19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0" customWidth="1"/>
    <col min="4" max="4" width="38.85546875" style="1" customWidth="1"/>
    <col min="5" max="5" width="18.7109375" style="10" customWidth="1"/>
    <col min="6" max="6" width="35.7109375" style="10" customWidth="1"/>
    <col min="7" max="7" width="19" style="18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48" t="s">
        <v>0</v>
      </c>
      <c r="B1" s="48"/>
      <c r="C1" s="48"/>
      <c r="D1" s="48"/>
      <c r="E1" s="48"/>
      <c r="F1" s="49"/>
      <c r="G1" s="49"/>
    </row>
    <row r="2" spans="1:17" ht="11.25" customHeight="1" x14ac:dyDescent="0.25">
      <c r="A2" s="50"/>
      <c r="B2" s="50"/>
      <c r="C2" s="50"/>
      <c r="D2" s="50"/>
      <c r="E2" s="50"/>
      <c r="F2" s="50"/>
      <c r="G2" s="50"/>
    </row>
    <row r="3" spans="1:17" ht="15.75" x14ac:dyDescent="0.25">
      <c r="A3" s="51" t="s">
        <v>55</v>
      </c>
      <c r="B3" s="51"/>
      <c r="C3" s="51"/>
      <c r="D3" s="51"/>
      <c r="E3" s="51"/>
      <c r="F3" s="51"/>
      <c r="G3" s="51"/>
    </row>
    <row r="4" spans="1:17" ht="16.5" customHeight="1" x14ac:dyDescent="0.25">
      <c r="A4" s="52"/>
      <c r="B4" s="52"/>
      <c r="C4" s="52"/>
      <c r="D4" s="19"/>
      <c r="E4" s="16"/>
      <c r="F4" s="16"/>
      <c r="G4" s="17"/>
    </row>
    <row r="5" spans="1:17" ht="78.75" x14ac:dyDescent="0.25">
      <c r="A5" s="20"/>
      <c r="B5" s="21" t="s">
        <v>1</v>
      </c>
      <c r="C5" s="22" t="s">
        <v>2</v>
      </c>
      <c r="D5" s="23" t="s">
        <v>3</v>
      </c>
      <c r="E5" s="24" t="s">
        <v>28</v>
      </c>
      <c r="F5" s="24" t="s">
        <v>4</v>
      </c>
      <c r="G5" s="25" t="s">
        <v>5</v>
      </c>
    </row>
    <row r="6" spans="1:17" ht="34.5" customHeight="1" x14ac:dyDescent="0.25">
      <c r="A6" s="53" t="s">
        <v>6</v>
      </c>
      <c r="B6" s="26">
        <v>0</v>
      </c>
      <c r="C6" s="27">
        <v>4999.8999999999996</v>
      </c>
      <c r="D6" s="43" t="s">
        <v>57</v>
      </c>
      <c r="E6" s="28">
        <v>11134728.85</v>
      </c>
      <c r="F6" s="28" t="s">
        <v>56</v>
      </c>
      <c r="G6" s="26">
        <v>0</v>
      </c>
    </row>
    <row r="7" spans="1:17" ht="34.5" customHeight="1" x14ac:dyDescent="0.25">
      <c r="A7" s="54"/>
      <c r="B7" s="41">
        <v>1</v>
      </c>
      <c r="C7" s="27">
        <v>480</v>
      </c>
      <c r="D7" s="43" t="s">
        <v>63</v>
      </c>
      <c r="E7" s="28">
        <v>3914336.05</v>
      </c>
      <c r="F7" s="28" t="s">
        <v>56</v>
      </c>
      <c r="G7" s="26">
        <v>0</v>
      </c>
    </row>
    <row r="8" spans="1:17" s="15" customFormat="1" ht="34.5" customHeight="1" x14ac:dyDescent="0.25">
      <c r="A8" s="20" t="s">
        <v>33</v>
      </c>
      <c r="B8" s="42">
        <v>1</v>
      </c>
      <c r="C8" s="30">
        <f>C6+C7</f>
        <v>5479.9</v>
      </c>
      <c r="D8" s="31">
        <v>0</v>
      </c>
      <c r="E8" s="31">
        <f>SUM(E6:E7)</f>
        <v>15049064.899999999</v>
      </c>
      <c r="F8" s="31"/>
      <c r="G8" s="29">
        <f>G6</f>
        <v>0</v>
      </c>
    </row>
    <row r="9" spans="1:17" ht="34.5" customHeight="1" x14ac:dyDescent="0.25">
      <c r="A9" s="44" t="s">
        <v>58</v>
      </c>
      <c r="B9" s="41">
        <v>0</v>
      </c>
      <c r="C9" s="27">
        <v>0</v>
      </c>
      <c r="D9" s="28">
        <v>0</v>
      </c>
      <c r="E9" s="28">
        <v>0</v>
      </c>
      <c r="F9" s="28">
        <v>0</v>
      </c>
      <c r="G9" s="26">
        <v>0</v>
      </c>
    </row>
    <row r="10" spans="1:17" s="15" customFormat="1" ht="34.5" customHeight="1" x14ac:dyDescent="0.25">
      <c r="A10" s="20" t="s">
        <v>59</v>
      </c>
      <c r="B10" s="41">
        <v>0</v>
      </c>
      <c r="C10" s="27">
        <v>0</v>
      </c>
      <c r="D10" s="28">
        <v>0</v>
      </c>
      <c r="E10" s="28">
        <v>0</v>
      </c>
      <c r="F10" s="28">
        <v>0</v>
      </c>
      <c r="G10" s="26">
        <v>0</v>
      </c>
    </row>
    <row r="11" spans="1:17" s="15" customFormat="1" ht="34.5" customHeight="1" x14ac:dyDescent="0.25">
      <c r="A11" s="44" t="s">
        <v>60</v>
      </c>
      <c r="B11" s="41">
        <v>0</v>
      </c>
      <c r="C11" s="27">
        <v>0</v>
      </c>
      <c r="D11" s="28">
        <v>0</v>
      </c>
      <c r="E11" s="28">
        <v>0</v>
      </c>
      <c r="F11" s="28">
        <v>0</v>
      </c>
      <c r="G11" s="26">
        <v>0</v>
      </c>
    </row>
    <row r="12" spans="1:17" s="15" customFormat="1" ht="34.5" customHeight="1" x14ac:dyDescent="0.25">
      <c r="A12" s="20" t="s">
        <v>61</v>
      </c>
      <c r="B12" s="41">
        <f>B11</f>
        <v>0</v>
      </c>
      <c r="C12" s="41">
        <f>C11</f>
        <v>0</v>
      </c>
      <c r="D12" s="28">
        <v>0</v>
      </c>
      <c r="E12" s="28">
        <v>0</v>
      </c>
      <c r="F12" s="28">
        <v>0</v>
      </c>
      <c r="G12" s="26">
        <v>0</v>
      </c>
    </row>
    <row r="13" spans="1:17" s="15" customFormat="1" ht="34.5" customHeight="1" x14ac:dyDescent="0.25">
      <c r="A13" s="44" t="s">
        <v>62</v>
      </c>
      <c r="B13" s="41">
        <v>0</v>
      </c>
      <c r="C13" s="27">
        <v>0</v>
      </c>
      <c r="D13" s="28">
        <v>0</v>
      </c>
      <c r="E13" s="28">
        <v>0</v>
      </c>
      <c r="F13" s="28">
        <v>0</v>
      </c>
      <c r="G13" s="26">
        <v>0</v>
      </c>
    </row>
    <row r="14" spans="1:17" s="15" customFormat="1" ht="34.5" customHeight="1" x14ac:dyDescent="0.25">
      <c r="A14" s="20" t="s">
        <v>64</v>
      </c>
      <c r="B14" s="41">
        <v>0</v>
      </c>
      <c r="C14" s="27">
        <v>0</v>
      </c>
      <c r="D14" s="28">
        <v>0</v>
      </c>
      <c r="E14" s="28">
        <v>0</v>
      </c>
      <c r="F14" s="28">
        <v>0</v>
      </c>
      <c r="G14" s="26">
        <v>0</v>
      </c>
    </row>
    <row r="15" spans="1:17" s="15" customFormat="1" ht="34.5" customHeight="1" x14ac:dyDescent="0.25">
      <c r="A15" s="46" t="s">
        <v>65</v>
      </c>
      <c r="B15" s="41">
        <v>1</v>
      </c>
      <c r="C15" s="27">
        <f>3909.1</f>
        <v>3909.1</v>
      </c>
      <c r="D15" s="28" t="s">
        <v>70</v>
      </c>
      <c r="E15" s="28">
        <v>0</v>
      </c>
      <c r="F15" s="28">
        <v>0</v>
      </c>
      <c r="G15" s="26">
        <v>0</v>
      </c>
    </row>
    <row r="16" spans="1:17" s="15" customFormat="1" ht="34.5" customHeight="1" x14ac:dyDescent="0.25">
      <c r="A16" s="20" t="s">
        <v>66</v>
      </c>
      <c r="B16" s="42">
        <v>1</v>
      </c>
      <c r="C16" s="30">
        <f>C15</f>
        <v>3909.1</v>
      </c>
      <c r="D16" s="28">
        <v>0</v>
      </c>
      <c r="E16" s="30">
        <f>E15</f>
        <v>0</v>
      </c>
      <c r="F16" s="28">
        <v>0</v>
      </c>
      <c r="G16" s="26">
        <v>0</v>
      </c>
    </row>
    <row r="17" spans="1:18" s="15" customFormat="1" ht="34.5" customHeight="1" x14ac:dyDescent="0.25">
      <c r="A17" s="44" t="s">
        <v>68</v>
      </c>
      <c r="B17" s="41">
        <v>1</v>
      </c>
      <c r="C17" s="27">
        <v>150</v>
      </c>
      <c r="D17" s="43" t="s">
        <v>67</v>
      </c>
      <c r="E17" s="28">
        <v>399960</v>
      </c>
      <c r="F17" s="28" t="s">
        <v>56</v>
      </c>
      <c r="G17" s="26">
        <v>0</v>
      </c>
    </row>
    <row r="18" spans="1:18" s="15" customFormat="1" ht="34.5" customHeight="1" x14ac:dyDescent="0.25">
      <c r="A18" s="20" t="s">
        <v>69</v>
      </c>
      <c r="B18" s="42">
        <v>1</v>
      </c>
      <c r="C18" s="30">
        <v>150</v>
      </c>
      <c r="D18" s="28">
        <v>0</v>
      </c>
      <c r="E18" s="45">
        <f>E17</f>
        <v>399960</v>
      </c>
      <c r="F18" s="28">
        <v>0</v>
      </c>
      <c r="G18" s="26">
        <v>0</v>
      </c>
    </row>
    <row r="19" spans="1:18" s="15" customFormat="1" ht="34.5" customHeight="1" x14ac:dyDescent="0.25">
      <c r="A19" s="44" t="s">
        <v>71</v>
      </c>
      <c r="B19" s="41">
        <v>1</v>
      </c>
      <c r="C19" s="27">
        <v>395.73</v>
      </c>
      <c r="D19" s="26" t="s">
        <v>78</v>
      </c>
      <c r="E19" s="28">
        <v>20463623.280000001</v>
      </c>
      <c r="F19" s="28" t="s">
        <v>79</v>
      </c>
      <c r="G19" s="26">
        <v>0</v>
      </c>
    </row>
    <row r="20" spans="1:18" s="15" customFormat="1" ht="34.5" customHeight="1" x14ac:dyDescent="0.25">
      <c r="A20" s="20" t="s">
        <v>72</v>
      </c>
      <c r="B20" s="42">
        <v>1</v>
      </c>
      <c r="C20" s="30">
        <v>395.73</v>
      </c>
      <c r="D20" s="29">
        <v>0</v>
      </c>
      <c r="E20" s="45">
        <v>20463623.280000001</v>
      </c>
      <c r="F20" s="28">
        <v>0</v>
      </c>
      <c r="G20" s="26">
        <v>0</v>
      </c>
    </row>
    <row r="21" spans="1:18" s="15" customFormat="1" ht="34.5" customHeight="1" x14ac:dyDescent="0.25">
      <c r="A21" s="44" t="s">
        <v>73</v>
      </c>
      <c r="B21" s="41">
        <v>1</v>
      </c>
      <c r="C21" s="41">
        <v>2700</v>
      </c>
      <c r="D21" s="26" t="s">
        <v>84</v>
      </c>
      <c r="E21" s="28">
        <v>29907770.140000001</v>
      </c>
      <c r="F21" s="28" t="s">
        <v>83</v>
      </c>
      <c r="G21" s="26">
        <v>0</v>
      </c>
      <c r="R21" s="47"/>
    </row>
    <row r="22" spans="1:18" s="15" customFormat="1" ht="34.5" customHeight="1" x14ac:dyDescent="0.25">
      <c r="A22" s="20" t="s">
        <v>74</v>
      </c>
      <c r="B22" s="42">
        <f>B21</f>
        <v>1</v>
      </c>
      <c r="C22" s="42">
        <f>C21</f>
        <v>2700</v>
      </c>
      <c r="D22" s="45">
        <v>0</v>
      </c>
      <c r="E22" s="45">
        <v>29907770.140000001</v>
      </c>
      <c r="F22" s="28">
        <v>0</v>
      </c>
      <c r="G22" s="26">
        <v>0</v>
      </c>
    </row>
    <row r="23" spans="1:18" s="15" customFormat="1" ht="34.5" customHeight="1" x14ac:dyDescent="0.25">
      <c r="A23" s="44" t="s">
        <v>76</v>
      </c>
      <c r="B23" s="41">
        <v>0</v>
      </c>
      <c r="C23" s="42">
        <v>0</v>
      </c>
      <c r="D23" s="45">
        <v>0</v>
      </c>
      <c r="E23" s="28">
        <v>0</v>
      </c>
      <c r="F23" s="28">
        <v>0</v>
      </c>
      <c r="G23" s="26">
        <v>0</v>
      </c>
    </row>
    <row r="24" spans="1:18" s="15" customFormat="1" ht="34.5" customHeight="1" x14ac:dyDescent="0.25">
      <c r="A24" s="20" t="s">
        <v>77</v>
      </c>
      <c r="B24" s="42">
        <f>B23</f>
        <v>0</v>
      </c>
      <c r="C24" s="42">
        <f>C23</f>
        <v>0</v>
      </c>
      <c r="D24" s="45">
        <v>0</v>
      </c>
      <c r="E24" s="45">
        <v>0</v>
      </c>
      <c r="F24" s="28">
        <v>0</v>
      </c>
      <c r="G24" s="26">
        <v>0</v>
      </c>
    </row>
    <row r="25" spans="1:18" s="15" customFormat="1" ht="34.5" customHeight="1" x14ac:dyDescent="0.25">
      <c r="A25" s="44" t="s">
        <v>85</v>
      </c>
      <c r="B25" s="41">
        <v>1</v>
      </c>
      <c r="C25" s="42">
        <v>0</v>
      </c>
      <c r="D25" s="45">
        <v>0</v>
      </c>
      <c r="E25" s="28">
        <v>0</v>
      </c>
      <c r="F25" s="28">
        <v>0</v>
      </c>
      <c r="G25" s="26">
        <v>0</v>
      </c>
    </row>
    <row r="26" spans="1:18" s="15" customFormat="1" ht="34.5" customHeight="1" x14ac:dyDescent="0.25">
      <c r="A26" s="20" t="s">
        <v>77</v>
      </c>
      <c r="B26" s="42">
        <f>B25</f>
        <v>1</v>
      </c>
      <c r="C26" s="42">
        <v>4000</v>
      </c>
      <c r="D26" s="45">
        <v>0</v>
      </c>
      <c r="E26" s="45">
        <v>4021058.8</v>
      </c>
      <c r="F26" s="28" t="s">
        <v>83</v>
      </c>
      <c r="G26" s="26">
        <v>0</v>
      </c>
    </row>
    <row r="27" spans="1:18" s="39" customFormat="1" ht="32.25" customHeight="1" x14ac:dyDescent="0.25">
      <c r="A27" s="40" t="s">
        <v>7</v>
      </c>
      <c r="B27" s="42">
        <f>B20+B18+B8+B22+B26</f>
        <v>5</v>
      </c>
      <c r="C27" s="42">
        <f>C20+C18+C8+C22+C26</f>
        <v>12725.63</v>
      </c>
      <c r="D27" s="38"/>
      <c r="E27" s="42">
        <f>E20+E18+E8+E22+E26</f>
        <v>69841477.120000005</v>
      </c>
      <c r="F27" s="38"/>
      <c r="G27" s="29">
        <v>0</v>
      </c>
    </row>
  </sheetData>
  <mergeCells count="5">
    <mergeCell ref="A1:G1"/>
    <mergeCell ref="A2:G2"/>
    <mergeCell ref="A3:G3"/>
    <mergeCell ref="A4:C4"/>
    <mergeCell ref="A6:A7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18" zoomScaleNormal="100" workbookViewId="0">
      <selection activeCell="C50" sqref="C50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5" t="s">
        <v>45</v>
      </c>
      <c r="B1" s="55"/>
      <c r="C1" s="55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1">
        <v>1</v>
      </c>
      <c r="B4" s="12" t="s">
        <v>11</v>
      </c>
      <c r="C4" s="13">
        <v>2166</v>
      </c>
    </row>
    <row r="5" spans="1:3" ht="17.25" x14ac:dyDescent="0.3">
      <c r="A5" s="11">
        <f>A4+1</f>
        <v>2</v>
      </c>
      <c r="B5" s="12" t="s">
        <v>24</v>
      </c>
      <c r="C5" s="13">
        <v>500</v>
      </c>
    </row>
    <row r="6" spans="1:3" ht="17.25" x14ac:dyDescent="0.3">
      <c r="A6" s="11">
        <f t="shared" ref="A6:A48" si="0">A5+1</f>
        <v>3</v>
      </c>
      <c r="B6" s="12" t="s">
        <v>38</v>
      </c>
      <c r="C6" s="13">
        <f>2862.9</f>
        <v>2862.9</v>
      </c>
    </row>
    <row r="7" spans="1:3" ht="17.25" x14ac:dyDescent="0.3">
      <c r="A7" s="11">
        <f t="shared" si="0"/>
        <v>4</v>
      </c>
      <c r="B7" s="12" t="s">
        <v>35</v>
      </c>
      <c r="C7" s="13">
        <f>540+740</f>
        <v>1280</v>
      </c>
    </row>
    <row r="8" spans="1:3" ht="17.25" x14ac:dyDescent="0.3">
      <c r="A8" s="11">
        <f t="shared" si="0"/>
        <v>5</v>
      </c>
      <c r="B8" s="12" t="s">
        <v>36</v>
      </c>
      <c r="C8" s="13">
        <v>1007.1</v>
      </c>
    </row>
    <row r="9" spans="1:3" ht="17.25" x14ac:dyDescent="0.3">
      <c r="A9" s="11">
        <f t="shared" si="0"/>
        <v>6</v>
      </c>
      <c r="B9" s="12" t="s">
        <v>37</v>
      </c>
      <c r="C9" s="13">
        <v>300</v>
      </c>
    </row>
    <row r="10" spans="1:3" ht="33" customHeight="1" x14ac:dyDescent="0.3">
      <c r="A10" s="11">
        <f t="shared" si="0"/>
        <v>7</v>
      </c>
      <c r="B10" s="7" t="s">
        <v>23</v>
      </c>
      <c r="C10" s="37">
        <f>4300</f>
        <v>4300</v>
      </c>
    </row>
    <row r="11" spans="1:3" ht="17.25" x14ac:dyDescent="0.3">
      <c r="A11" s="11">
        <f t="shared" si="0"/>
        <v>8</v>
      </c>
      <c r="B11" s="6" t="s">
        <v>12</v>
      </c>
      <c r="C11" s="13">
        <v>1346</v>
      </c>
    </row>
    <row r="12" spans="1:3" ht="17.25" x14ac:dyDescent="0.3">
      <c r="A12" s="11">
        <f t="shared" si="0"/>
        <v>9</v>
      </c>
      <c r="B12" s="6" t="s">
        <v>13</v>
      </c>
      <c r="C12" s="13">
        <f>830+183.8+92.4</f>
        <v>1106.2</v>
      </c>
    </row>
    <row r="13" spans="1:3" ht="17.25" x14ac:dyDescent="0.3">
      <c r="A13" s="11">
        <f t="shared" si="0"/>
        <v>10</v>
      </c>
      <c r="B13" s="6" t="s">
        <v>14</v>
      </c>
      <c r="C13" s="13">
        <v>1470</v>
      </c>
    </row>
    <row r="14" spans="1:3" ht="17.25" x14ac:dyDescent="0.3">
      <c r="A14" s="11">
        <f t="shared" si="0"/>
        <v>11</v>
      </c>
      <c r="B14" s="12" t="s">
        <v>40</v>
      </c>
      <c r="C14" s="13">
        <v>3.5</v>
      </c>
    </row>
    <row r="15" spans="1:3" ht="17.25" x14ac:dyDescent="0.3">
      <c r="A15" s="11">
        <f t="shared" si="0"/>
        <v>12</v>
      </c>
      <c r="B15" s="6" t="s">
        <v>15</v>
      </c>
      <c r="C15" s="13">
        <v>630</v>
      </c>
    </row>
    <row r="16" spans="1:3" ht="17.25" x14ac:dyDescent="0.3">
      <c r="A16" s="11">
        <f t="shared" si="0"/>
        <v>13</v>
      </c>
      <c r="B16" s="6" t="s">
        <v>16</v>
      </c>
      <c r="C16" s="13">
        <f>1258.2-100</f>
        <v>1158.2</v>
      </c>
    </row>
    <row r="17" spans="1:3" ht="33" customHeight="1" x14ac:dyDescent="0.3">
      <c r="A17" s="11">
        <f t="shared" si="0"/>
        <v>14</v>
      </c>
      <c r="B17" s="7" t="s">
        <v>25</v>
      </c>
      <c r="C17" s="13">
        <v>6</v>
      </c>
    </row>
    <row r="18" spans="1:3" ht="17.25" x14ac:dyDescent="0.3">
      <c r="A18" s="11">
        <f t="shared" si="0"/>
        <v>15</v>
      </c>
      <c r="B18" s="6" t="s">
        <v>51</v>
      </c>
      <c r="C18" s="13">
        <v>580</v>
      </c>
    </row>
    <row r="19" spans="1:3" ht="17.25" x14ac:dyDescent="0.3">
      <c r="A19" s="11">
        <f t="shared" si="0"/>
        <v>16</v>
      </c>
      <c r="B19" s="6" t="s">
        <v>17</v>
      </c>
      <c r="C19" s="13">
        <v>940</v>
      </c>
    </row>
    <row r="20" spans="1:3" ht="33" customHeight="1" x14ac:dyDescent="0.3">
      <c r="A20" s="11">
        <f t="shared" si="0"/>
        <v>17</v>
      </c>
      <c r="B20" s="7" t="s">
        <v>39</v>
      </c>
      <c r="C20" s="13">
        <v>4000</v>
      </c>
    </row>
    <row r="21" spans="1:3" ht="17.25" x14ac:dyDescent="0.3">
      <c r="A21" s="11">
        <f t="shared" si="0"/>
        <v>18</v>
      </c>
      <c r="B21" s="6" t="s">
        <v>18</v>
      </c>
      <c r="C21" s="34">
        <v>1139.0350000000001</v>
      </c>
    </row>
    <row r="22" spans="1:3" ht="17.25" x14ac:dyDescent="0.3">
      <c r="A22" s="11">
        <f t="shared" si="0"/>
        <v>19</v>
      </c>
      <c r="B22" s="6" t="s">
        <v>22</v>
      </c>
      <c r="C22" s="13">
        <f>4645+2997</f>
        <v>7642</v>
      </c>
    </row>
    <row r="23" spans="1:3" ht="17.25" x14ac:dyDescent="0.3">
      <c r="A23" s="11">
        <f t="shared" si="0"/>
        <v>20</v>
      </c>
      <c r="B23" s="6" t="s">
        <v>20</v>
      </c>
      <c r="C23" s="13">
        <f>513-63.7</f>
        <v>449.3</v>
      </c>
    </row>
    <row r="24" spans="1:3" ht="17.25" x14ac:dyDescent="0.3">
      <c r="A24" s="11">
        <f t="shared" si="0"/>
        <v>21</v>
      </c>
      <c r="B24" s="6" t="s">
        <v>21</v>
      </c>
      <c r="C24" s="13">
        <v>100</v>
      </c>
    </row>
    <row r="25" spans="1:3" ht="17.25" x14ac:dyDescent="0.3">
      <c r="A25" s="11">
        <f t="shared" si="0"/>
        <v>22</v>
      </c>
      <c r="B25" s="6" t="s">
        <v>26</v>
      </c>
      <c r="C25" s="13">
        <v>149.9</v>
      </c>
    </row>
    <row r="26" spans="1:3" ht="17.25" x14ac:dyDescent="0.3">
      <c r="A26" s="11">
        <f t="shared" si="0"/>
        <v>23</v>
      </c>
      <c r="B26" s="6" t="s">
        <v>27</v>
      </c>
      <c r="C26" s="13">
        <v>0.4</v>
      </c>
    </row>
    <row r="27" spans="1:3" ht="17.25" x14ac:dyDescent="0.3">
      <c r="A27" s="11">
        <f t="shared" si="0"/>
        <v>24</v>
      </c>
      <c r="B27" s="6" t="s">
        <v>29</v>
      </c>
      <c r="C27" s="33">
        <f>2312.24</f>
        <v>2312.2399999999998</v>
      </c>
    </row>
    <row r="28" spans="1:3" ht="17.25" x14ac:dyDescent="0.3">
      <c r="A28" s="11">
        <f t="shared" si="0"/>
        <v>25</v>
      </c>
      <c r="B28" s="6" t="s">
        <v>30</v>
      </c>
      <c r="C28" s="33">
        <f>3220.73</f>
        <v>3220.73</v>
      </c>
    </row>
    <row r="29" spans="1:3" ht="17.25" x14ac:dyDescent="0.3">
      <c r="A29" s="11">
        <f t="shared" si="0"/>
        <v>26</v>
      </c>
      <c r="B29" s="6" t="s">
        <v>50</v>
      </c>
      <c r="C29" s="13">
        <v>140</v>
      </c>
    </row>
    <row r="30" spans="1:3" ht="17.25" x14ac:dyDescent="0.3">
      <c r="A30" s="11">
        <f t="shared" si="0"/>
        <v>27</v>
      </c>
      <c r="B30" s="6" t="s">
        <v>31</v>
      </c>
      <c r="C30" s="13">
        <v>180</v>
      </c>
    </row>
    <row r="31" spans="1:3" ht="17.25" x14ac:dyDescent="0.3">
      <c r="A31" s="11">
        <f t="shared" si="0"/>
        <v>28</v>
      </c>
      <c r="B31" s="6" t="s">
        <v>32</v>
      </c>
      <c r="C31" s="13">
        <v>3600</v>
      </c>
    </row>
    <row r="32" spans="1:3" ht="17.25" x14ac:dyDescent="0.3">
      <c r="A32" s="11">
        <f t="shared" si="0"/>
        <v>29</v>
      </c>
      <c r="B32" s="6" t="s">
        <v>34</v>
      </c>
      <c r="C32" s="14">
        <f>1300+500</f>
        <v>1800</v>
      </c>
    </row>
    <row r="33" spans="1:3" ht="17.25" x14ac:dyDescent="0.3">
      <c r="A33" s="11">
        <f t="shared" si="0"/>
        <v>30</v>
      </c>
      <c r="B33" s="12" t="s">
        <v>82</v>
      </c>
      <c r="C33" s="14">
        <v>6885</v>
      </c>
    </row>
    <row r="34" spans="1:3" ht="17.25" x14ac:dyDescent="0.3">
      <c r="A34" s="11">
        <f t="shared" si="0"/>
        <v>31</v>
      </c>
      <c r="B34" s="12" t="s">
        <v>42</v>
      </c>
      <c r="C34" s="14">
        <v>560</v>
      </c>
    </row>
    <row r="35" spans="1:3" ht="17.25" x14ac:dyDescent="0.3">
      <c r="A35" s="11">
        <f t="shared" si="0"/>
        <v>32</v>
      </c>
      <c r="B35" s="12" t="s">
        <v>41</v>
      </c>
      <c r="C35" s="14">
        <v>649</v>
      </c>
    </row>
    <row r="36" spans="1:3" ht="17.25" x14ac:dyDescent="0.3">
      <c r="A36" s="11">
        <f t="shared" si="0"/>
        <v>33</v>
      </c>
      <c r="B36" s="6" t="s">
        <v>44</v>
      </c>
      <c r="C36" s="35">
        <v>825</v>
      </c>
    </row>
    <row r="37" spans="1:3" ht="17.25" x14ac:dyDescent="0.3">
      <c r="A37" s="11">
        <f t="shared" si="0"/>
        <v>34</v>
      </c>
      <c r="B37" s="6" t="s">
        <v>47</v>
      </c>
      <c r="C37" s="35">
        <v>8</v>
      </c>
    </row>
    <row r="38" spans="1:3" ht="17.25" x14ac:dyDescent="0.3">
      <c r="A38" s="11">
        <f t="shared" si="0"/>
        <v>35</v>
      </c>
      <c r="B38" s="6" t="s">
        <v>52</v>
      </c>
      <c r="C38" s="35">
        <f>765+383+150</f>
        <v>1298</v>
      </c>
    </row>
    <row r="39" spans="1:3" ht="17.25" x14ac:dyDescent="0.3">
      <c r="A39" s="11">
        <f t="shared" si="0"/>
        <v>36</v>
      </c>
      <c r="B39" s="6" t="s">
        <v>53</v>
      </c>
      <c r="C39" s="35">
        <f>1150</f>
        <v>1150</v>
      </c>
    </row>
    <row r="40" spans="1:3" ht="17.25" x14ac:dyDescent="0.3">
      <c r="A40" s="11">
        <f t="shared" si="0"/>
        <v>37</v>
      </c>
      <c r="B40" s="6" t="s">
        <v>43</v>
      </c>
      <c r="C40" s="35">
        <v>4000</v>
      </c>
    </row>
    <row r="41" spans="1:3" ht="17.25" x14ac:dyDescent="0.3">
      <c r="A41" s="11">
        <f t="shared" si="0"/>
        <v>38</v>
      </c>
      <c r="B41" s="6" t="s">
        <v>46</v>
      </c>
      <c r="C41" s="35">
        <v>1000</v>
      </c>
    </row>
    <row r="42" spans="1:3" ht="17.25" x14ac:dyDescent="0.3">
      <c r="A42" s="11">
        <f t="shared" si="0"/>
        <v>39</v>
      </c>
      <c r="B42" s="6" t="s">
        <v>48</v>
      </c>
      <c r="C42" s="35">
        <v>28</v>
      </c>
    </row>
    <row r="43" spans="1:3" ht="17.25" x14ac:dyDescent="0.3">
      <c r="A43" s="11">
        <f t="shared" si="0"/>
        <v>40</v>
      </c>
      <c r="B43" s="6" t="s">
        <v>49</v>
      </c>
      <c r="C43" s="36">
        <v>2000</v>
      </c>
    </row>
    <row r="44" spans="1:3" ht="17.25" x14ac:dyDescent="0.3">
      <c r="A44" s="11">
        <f t="shared" si="0"/>
        <v>41</v>
      </c>
      <c r="B44" s="6" t="s">
        <v>75</v>
      </c>
      <c r="C44" s="36">
        <v>480</v>
      </c>
    </row>
    <row r="45" spans="1:3" ht="17.25" x14ac:dyDescent="0.3">
      <c r="A45" s="11">
        <f t="shared" si="0"/>
        <v>42</v>
      </c>
      <c r="B45" s="12" t="s">
        <v>54</v>
      </c>
      <c r="C45" s="36">
        <v>4999.8999999999996</v>
      </c>
    </row>
    <row r="46" spans="1:3" ht="17.25" x14ac:dyDescent="0.3">
      <c r="A46" s="11">
        <f t="shared" si="0"/>
        <v>43</v>
      </c>
      <c r="B46" s="12" t="s">
        <v>80</v>
      </c>
      <c r="C46" s="36">
        <v>395.73</v>
      </c>
    </row>
    <row r="47" spans="1:3" ht="17.25" x14ac:dyDescent="0.3">
      <c r="A47" s="11">
        <f t="shared" si="0"/>
        <v>44</v>
      </c>
      <c r="B47" s="12" t="s">
        <v>81</v>
      </c>
      <c r="C47" s="36">
        <v>2700</v>
      </c>
    </row>
    <row r="48" spans="1:3" ht="17.25" x14ac:dyDescent="0.3">
      <c r="A48" s="11">
        <f t="shared" si="0"/>
        <v>45</v>
      </c>
      <c r="B48" s="12" t="s">
        <v>86</v>
      </c>
      <c r="C48" s="36">
        <v>4000</v>
      </c>
    </row>
    <row r="49" spans="1:3" ht="18.75" x14ac:dyDescent="0.3">
      <c r="A49" s="5"/>
      <c r="B49" s="8" t="s">
        <v>19</v>
      </c>
      <c r="C49" s="9">
        <f>SUM(C4:C48)</f>
        <v>75368.134999999995</v>
      </c>
    </row>
    <row r="50" spans="1:3" x14ac:dyDescent="0.25">
      <c r="C50" s="32"/>
    </row>
  </sheetData>
  <autoFilter ref="B1:B50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2022-10-10T04:21:41Z</cp:lastPrinted>
  <dcterms:created xsi:type="dcterms:W3CDTF">2014-07-07T07:53:10Z</dcterms:created>
  <dcterms:modified xsi:type="dcterms:W3CDTF">2022-11-18T06:38:25Z</dcterms:modified>
</cp:coreProperties>
</file>