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yia\Desktop\САЙТ\ЭЛЕКТРИКА\2023\Октябрь\"/>
    </mc:Choice>
  </mc:AlternateContent>
  <xr:revisionPtr revIDLastSave="0" documentId="13_ncr:1_{D66BE923-BB29-4E24-A795-272138B7BF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. 19д" sheetId="1" r:id="rId1"/>
    <sheet name="распределение" sheetId="2" r:id="rId2"/>
  </sheets>
  <definedNames>
    <definedName name="_xlnm._FilterDatabase" localSheetId="1" hidden="1">распределение!$B$1:$B$53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  <c r="B30" i="1"/>
  <c r="E31" i="1"/>
  <c r="C31" i="1"/>
  <c r="B31" i="1"/>
  <c r="G30" i="1"/>
  <c r="F30" i="1"/>
  <c r="E30" i="1"/>
  <c r="D30" i="1"/>
  <c r="D28" i="1"/>
  <c r="E28" i="1"/>
  <c r="F28" i="1"/>
  <c r="G28" i="1"/>
  <c r="E26" i="1"/>
  <c r="C26" i="1"/>
  <c r="B26" i="1"/>
  <c r="E9" i="1"/>
  <c r="C9" i="1"/>
  <c r="B9" i="1"/>
  <c r="G12" i="1" l="1"/>
  <c r="G31" i="1" s="1"/>
  <c r="E22" i="1"/>
  <c r="C22" i="1"/>
  <c r="B22" i="1"/>
  <c r="C10" i="2" l="1"/>
  <c r="E19" i="1"/>
  <c r="E15" i="1"/>
  <c r="C19" i="1" l="1"/>
  <c r="B19" i="1"/>
  <c r="C15" i="1" l="1"/>
  <c r="B15" i="1"/>
  <c r="C12" i="1" l="1"/>
  <c r="B12" i="1"/>
  <c r="C12" i="2" l="1"/>
  <c r="C38" i="2" l="1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C39" i="2" l="1"/>
  <c r="C32" i="2" l="1"/>
  <c r="C28" i="2" l="1"/>
  <c r="C27" i="2"/>
  <c r="G7" i="1" l="1"/>
  <c r="C23" i="2"/>
  <c r="C22" i="2"/>
  <c r="C16" i="2"/>
  <c r="C7" i="2"/>
  <c r="C6" i="2"/>
  <c r="C5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Чупахина Евгения Михайловна</author>
    <author>Яковлева Ирина Арнольдовна</author>
  </authors>
  <commentList>
    <comment ref="Q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Чупахина Евгения Михайловна: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8" authorId="1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Дом Кольцова, была корректировка заявки</t>
        </r>
      </text>
    </comment>
    <comment ref="C10" authorId="1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ООО ТДС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1" authorId="1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Альфа-Финанс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3" authorId="1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Кей Пойн</t>
        </r>
      </text>
    </comment>
    <comment ref="C14" authorId="1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Проект Девелопмент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6" authorId="1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ТДС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7" authorId="1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Сириус</t>
        </r>
      </text>
    </comment>
    <comment ref="C18" authorId="1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>Ботаника Девелопмент</t>
        </r>
      </text>
    </comment>
    <comment ref="C20" authorId="1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>СДВМ</t>
        </r>
      </text>
    </comment>
    <comment ref="C21" authorId="1" shapeId="0" xr:uid="{00000000-0006-0000-0000-00000B000000}">
      <text>
        <r>
          <rPr>
            <b/>
            <sz val="9"/>
            <color indexed="81"/>
            <rFont val="Tahoma"/>
            <family val="2"/>
            <charset val="204"/>
          </rPr>
          <t>Кей Поинт Новосибирск</t>
        </r>
      </text>
    </comment>
    <comment ref="C25" authorId="1" shapeId="0" xr:uid="{39D0DE6C-31A5-48C5-B61C-2708DEA66B94}">
      <text>
        <r>
          <rPr>
            <b/>
            <sz val="9"/>
            <color indexed="81"/>
            <rFont val="Tahoma"/>
            <family val="2"/>
            <charset val="204"/>
          </rPr>
          <t>СФМ Фарм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<sst xmlns="http://schemas.openxmlformats.org/spreadsheetml/2006/main" count="100" uniqueCount="96">
  <si>
    <t>Информация о наличии (об отсутствии) технической возможности доступа к регулируемым товарам (работам, услугам) субъектов естественных монополий</t>
  </si>
  <si>
    <t>Кол-во заявок, шт.</t>
  </si>
  <si>
    <t xml:space="preserve">Суммарная мощность,   кВт </t>
  </si>
  <si>
    <t>Перечень заключенных договоров об осуществлении технологического присоединения</t>
  </si>
  <si>
    <t xml:space="preserve">Срок выполнения мероприятий </t>
  </si>
  <si>
    <t>Кол-во аннулированных заявок</t>
  </si>
  <si>
    <t>январь</t>
  </si>
  <si>
    <t>ИТОГО</t>
  </si>
  <si>
    <t>№
п/п</t>
  </si>
  <si>
    <t>Наименование компании</t>
  </si>
  <si>
    <t>Электрич. мощность, кВт                 (выданные ТУ и поданные заявки)</t>
  </si>
  <si>
    <t>ООО «ЗТИ Сибирь»</t>
  </si>
  <si>
    <t>ЗАО «Корпорация «Глория Джинс»</t>
  </si>
  <si>
    <t>ООО «ВСК»</t>
  </si>
  <si>
    <t>ООО «Арматон»</t>
  </si>
  <si>
    <t>ООО «Арнег»</t>
  </si>
  <si>
    <t>ООО «Сибалюкс Ресурс»</t>
  </si>
  <si>
    <t>ООО «РоссПак»</t>
  </si>
  <si>
    <t xml:space="preserve"> ОАО «УК «ПЛП»</t>
  </si>
  <si>
    <t>всего:</t>
  </si>
  <si>
    <t>ООО "Сладомир Логистик Групп"</t>
  </si>
  <si>
    <t>ЗАО "Роса"</t>
  </si>
  <si>
    <t>ООО "РусАгроМаркет"</t>
  </si>
  <si>
    <t>ООО "Проект-Девелопмент"   (ООО «ПНК-Толмачево»)</t>
  </si>
  <si>
    <t>ООО "Энергорешения"   (ООО «Лиотех»)</t>
  </si>
  <si>
    <t>АО "Национальная Башенная Компания"  (ОАО "ВымпелКом")</t>
  </si>
  <si>
    <t>ООО "Сириус"</t>
  </si>
  <si>
    <t>Новосибирский филиал АО "Авантел"</t>
  </si>
  <si>
    <t xml:space="preserve">Плата за технологическое присоединение  (руб).                           (с НДС)                           </t>
  </si>
  <si>
    <t>ООО "ИЭК - НСК"</t>
  </si>
  <si>
    <t>ООО "РЦ "Новосибирск"</t>
  </si>
  <si>
    <t>ООО "Терминал 1"</t>
  </si>
  <si>
    <t>Итого в январе</t>
  </si>
  <si>
    <t>ООО "ПЛТ Толмачево"</t>
  </si>
  <si>
    <t>АО "Сбербанк Управление активами"</t>
  </si>
  <si>
    <t>ООО "Лента"</t>
  </si>
  <si>
    <t>ООО "Бест Прайс"</t>
  </si>
  <si>
    <t>ООО УК "А класс капитал"</t>
  </si>
  <si>
    <t>ООО"Т2-Мобайл"</t>
  </si>
  <si>
    <t>АО НПК "Катрен"</t>
  </si>
  <si>
    <t>ООО "Ангиолайн"</t>
  </si>
  <si>
    <t>АО "Биотехнопарк"</t>
  </si>
  <si>
    <t>Разрешенная мощность электросетевых объектов АО "УК "ПЛП" - 50 650 кВт., распределена следующим образом :</t>
  </si>
  <si>
    <t>ООО "Алютех-Новосибирск"</t>
  </si>
  <si>
    <t xml:space="preserve">ПАО "МТС" постоянное </t>
  </si>
  <si>
    <t>ПАО "Вымпелком"</t>
  </si>
  <si>
    <t>ООО "НТТ"</t>
  </si>
  <si>
    <t>ООО "Автоцентр-Новосибирск"</t>
  </si>
  <si>
    <t>ООО «Мон’дэлис Русь»</t>
  </si>
  <si>
    <t>ООО "СФМ Фарм" (р.п. Кольцово)</t>
  </si>
  <si>
    <t>ООО "Фармогель  (р.п. Кольцово)</t>
  </si>
  <si>
    <t>ПАО "МегаФон"</t>
  </si>
  <si>
    <t>ООО "Гамма Сервис"</t>
  </si>
  <si>
    <t>ООО "СВДМ"</t>
  </si>
  <si>
    <t>ООО "Вайлдберриз"</t>
  </si>
  <si>
    <t>ООО "ПепсиКо Холдингс"</t>
  </si>
  <si>
    <t>ООО "Альфа-Финанс"</t>
  </si>
  <si>
    <t>ООО "Подорожник"</t>
  </si>
  <si>
    <t>2023 год</t>
  </si>
  <si>
    <t>Итого в февраль</t>
  </si>
  <si>
    <t>2023  год</t>
  </si>
  <si>
    <t>ООО "Дом Кольцова"</t>
  </si>
  <si>
    <t>Договор №21/23/2 от 27.03.2023</t>
  </si>
  <si>
    <t>Итого в март</t>
  </si>
  <si>
    <t>март</t>
  </si>
  <si>
    <t xml:space="preserve"> АО "УК "СПУТНИК Д.У.ЗПИФ" </t>
  </si>
  <si>
    <t xml:space="preserve">ООО "Кей Поинт Новосибирск" </t>
  </si>
  <si>
    <t>Итого в апрель</t>
  </si>
  <si>
    <t>апрель</t>
  </si>
  <si>
    <t>Договор №48/23 от 09.06.2023</t>
  </si>
  <si>
    <t>май</t>
  </si>
  <si>
    <t>Итого в май</t>
  </si>
  <si>
    <t>Договор №25/23/1 от 21.04.2023</t>
  </si>
  <si>
    <t>Договор №45/23 от 01.06.2023</t>
  </si>
  <si>
    <t>Договор №43/23 от 01.06.2023</t>
  </si>
  <si>
    <t>ООО Ботаника Девелопмент</t>
  </si>
  <si>
    <t>ООО "ТДС"</t>
  </si>
  <si>
    <t>Итого в июне</t>
  </si>
  <si>
    <t>Договор №56/23 от 28.06.2023</t>
  </si>
  <si>
    <t xml:space="preserve"> сентябрь 2023  год</t>
  </si>
  <si>
    <t>Договор №45/23/1 от 02.06.2023</t>
  </si>
  <si>
    <t>июль 2023  год</t>
  </si>
  <si>
    <t>октябрь 2023  год</t>
  </si>
  <si>
    <t>Договор №61/23/1 от 07.07.2023</t>
  </si>
  <si>
    <t>июль</t>
  </si>
  <si>
    <t>июнь</t>
  </si>
  <si>
    <t>февраль</t>
  </si>
  <si>
    <t>Итого в июле</t>
  </si>
  <si>
    <t>август</t>
  </si>
  <si>
    <t>Итого в августе</t>
  </si>
  <si>
    <t>3 кв.2023 года</t>
  </si>
  <si>
    <t>Договор №77/23/1 от 31.08.2023</t>
  </si>
  <si>
    <t>сентябрь</t>
  </si>
  <si>
    <t>Итого в сентябре</t>
  </si>
  <si>
    <t>октябрь</t>
  </si>
  <si>
    <t>Итого в октябре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</si>
</sst>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р_._-;\-* #,##0.00_р_._-;_-* &quot;-&quot;??_р_._-;_-@_-"/>
    <numFmt numFmtId="165" formatCode="[$-419]mmmm\ yyyy;@"/>
    <numFmt numFmtId="166" formatCode="_-* #,##0_р_._-;\-* #,##0_р_._-;_-* &quot;-&quot;??_р_._-;_-@_-"/>
    <numFmt numFmtId="167" formatCode="0_ ;\-0\ "/>
    <numFmt numFmtId="168" formatCode="_-* #,##0.0_р_._-;\-* #,##0.0_р_._-;_-* &quot;-&quot;??_р_._-;_-@_-"/>
    <numFmt numFmtId="169" formatCode="#,##0.000"/>
  </numFmts>
  <fonts count="1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Arial Cyr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1" fillId="0" borderId="1" xfId="0" applyFont="1" applyBorder="1"/>
    <xf numFmtId="164" fontId="0" fillId="0" borderId="0" xfId="1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8" fillId="0" borderId="0" xfId="0" applyFont="1"/>
    <xf numFmtId="164" fontId="0" fillId="0" borderId="0" xfId="1" applyFont="1" applyAlignment="1">
      <alignment wrapText="1"/>
    </xf>
    <xf numFmtId="166" fontId="2" fillId="0" borderId="0" xfId="1" applyNumberFormat="1" applyFont="1" applyAlignment="1">
      <alignment horizontal="center" wrapText="1"/>
    </xf>
    <xf numFmtId="166" fontId="0" fillId="0" borderId="0" xfId="1" applyNumberFormat="1" applyFont="1"/>
    <xf numFmtId="1" fontId="14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64" fontId="13" fillId="0" borderId="3" xfId="1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/>
    </xf>
    <xf numFmtId="164" fontId="13" fillId="0" borderId="1" xfId="1" applyFont="1" applyBorder="1" applyAlignment="1">
      <alignment horizontal="center" vertical="center" wrapText="1"/>
    </xf>
    <xf numFmtId="166" fontId="13" fillId="0" borderId="1" xfId="1" applyNumberFormat="1" applyFont="1" applyFill="1" applyBorder="1" applyAlignment="1">
      <alignment horizontal="center" vertical="center" wrapText="1"/>
    </xf>
    <xf numFmtId="164" fontId="15" fillId="0" borderId="1" xfId="1" applyFont="1" applyFill="1" applyBorder="1" applyAlignment="1">
      <alignment horizontal="right" vertical="center" wrapText="1"/>
    </xf>
    <xf numFmtId="164" fontId="13" fillId="0" borderId="1" xfId="1" applyFont="1" applyFill="1" applyBorder="1" applyAlignment="1">
      <alignment horizontal="right" vertical="center" wrapText="1"/>
    </xf>
    <xf numFmtId="2" fontId="0" fillId="0" borderId="0" xfId="0" applyNumberFormat="1" applyFont="1"/>
    <xf numFmtId="0" fontId="17" fillId="0" borderId="0" xfId="0" applyFont="1"/>
    <xf numFmtId="165" fontId="16" fillId="0" borderId="1" xfId="0" applyNumberFormat="1" applyFont="1" applyFill="1" applyBorder="1" applyAlignment="1">
      <alignment horizontal="center" vertical="center" wrapText="1"/>
    </xf>
    <xf numFmtId="166" fontId="13" fillId="0" borderId="1" xfId="1" applyNumberFormat="1" applyFont="1" applyFill="1" applyBorder="1" applyAlignment="1">
      <alignment horizontal="right" vertical="center" wrapText="1"/>
    </xf>
    <xf numFmtId="0" fontId="15" fillId="0" borderId="2" xfId="0" applyFont="1" applyFill="1" applyBorder="1" applyAlignment="1">
      <alignment horizontal="center" vertical="center" wrapText="1"/>
    </xf>
    <xf numFmtId="166" fontId="15" fillId="0" borderId="1" xfId="1" applyNumberFormat="1" applyFont="1" applyFill="1" applyBorder="1" applyAlignment="1">
      <alignment horizontal="right" vertical="center" wrapText="1"/>
    </xf>
    <xf numFmtId="4" fontId="9" fillId="0" borderId="1" xfId="0" applyNumberFormat="1" applyFont="1" applyBorder="1"/>
    <xf numFmtId="4" fontId="6" fillId="0" borderId="1" xfId="0" applyNumberFormat="1" applyFont="1" applyBorder="1"/>
    <xf numFmtId="4" fontId="4" fillId="0" borderId="1" xfId="0" applyNumberFormat="1" applyFont="1" applyBorder="1"/>
    <xf numFmtId="167" fontId="15" fillId="0" borderId="1" xfId="1" applyNumberFormat="1" applyFont="1" applyFill="1" applyBorder="1" applyAlignment="1">
      <alignment horizontal="right" vertical="center" wrapText="1"/>
    </xf>
    <xf numFmtId="168" fontId="13" fillId="0" borderId="1" xfId="1" applyNumberFormat="1" applyFont="1" applyFill="1" applyBorder="1" applyAlignment="1">
      <alignment horizontal="right" vertical="center" wrapText="1"/>
    </xf>
    <xf numFmtId="164" fontId="13" fillId="0" borderId="1" xfId="1" applyNumberFormat="1" applyFont="1" applyFill="1" applyBorder="1" applyAlignment="1">
      <alignment horizontal="right" vertical="center" wrapText="1"/>
    </xf>
    <xf numFmtId="164" fontId="15" fillId="0" borderId="1" xfId="1" applyNumberFormat="1" applyFont="1" applyFill="1" applyBorder="1" applyAlignment="1">
      <alignment horizontal="right" vertical="center" wrapText="1"/>
    </xf>
    <xf numFmtId="4" fontId="0" fillId="0" borderId="0" xfId="0" applyNumberFormat="1" applyFont="1"/>
    <xf numFmtId="169" fontId="9" fillId="0" borderId="1" xfId="0" applyNumberFormat="1" applyFont="1" applyBorder="1"/>
    <xf numFmtId="166" fontId="0" fillId="0" borderId="0" xfId="0" applyNumberFormat="1" applyFont="1"/>
    <xf numFmtId="0" fontId="15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/>
    <xf numFmtId="164" fontId="18" fillId="0" borderId="1" xfId="1" applyFont="1" applyFill="1" applyBorder="1" applyAlignment="1">
      <alignment horizontal="righ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justify"/>
    </xf>
    <xf numFmtId="0" fontId="0" fillId="0" borderId="0" xfId="0" applyFont="1" applyAlignment="1"/>
    <xf numFmtId="1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tabSelected="1" zoomScaleNormal="100" workbookViewId="0">
      <selection activeCell="D33" sqref="D33"/>
    </sheetView>
  </sheetViews>
  <sheetFormatPr defaultRowHeight="15" outlineLevelCol="1" x14ac:dyDescent="0.25"/>
  <cols>
    <col min="1" max="1" width="20" style="1" customWidth="1"/>
    <col min="2" max="2" width="10.5703125" style="1" customWidth="1"/>
    <col min="3" max="3" width="13.7109375" style="9" customWidth="1"/>
    <col min="4" max="4" width="38.85546875" style="1" customWidth="1"/>
    <col min="5" max="5" width="18.7109375" style="9" customWidth="1"/>
    <col min="6" max="6" width="35.7109375" style="9" customWidth="1"/>
    <col min="7" max="7" width="19" style="15" customWidth="1"/>
    <col min="8" max="8" width="0" style="1" hidden="1" customWidth="1" outlineLevel="1"/>
    <col min="9" max="9" width="6" style="1" hidden="1" customWidth="1" outlineLevel="1"/>
    <col min="10" max="17" width="0" style="1" hidden="1" customWidth="1" outlineLevel="1"/>
    <col min="18" max="18" width="9.140625" style="1" collapsed="1"/>
    <col min="19" max="16384" width="9.140625" style="1"/>
  </cols>
  <sheetData>
    <row r="1" spans="1:17" ht="40.5" customHeight="1" x14ac:dyDescent="0.25">
      <c r="A1" s="50" t="s">
        <v>0</v>
      </c>
      <c r="B1" s="50"/>
      <c r="C1" s="50"/>
      <c r="D1" s="50"/>
      <c r="E1" s="50"/>
      <c r="F1" s="51"/>
      <c r="G1" s="51"/>
    </row>
    <row r="2" spans="1:17" ht="11.25" customHeight="1" x14ac:dyDescent="0.25">
      <c r="A2" s="52"/>
      <c r="B2" s="52"/>
      <c r="C2" s="52"/>
      <c r="D2" s="52"/>
      <c r="E2" s="52"/>
      <c r="F2" s="52"/>
      <c r="G2" s="52"/>
    </row>
    <row r="3" spans="1:17" ht="15.75" x14ac:dyDescent="0.25">
      <c r="A3" s="53" t="s">
        <v>58</v>
      </c>
      <c r="B3" s="53"/>
      <c r="C3" s="53"/>
      <c r="D3" s="53"/>
      <c r="E3" s="53"/>
      <c r="F3" s="53"/>
      <c r="G3" s="53"/>
    </row>
    <row r="4" spans="1:17" ht="16.5" customHeight="1" x14ac:dyDescent="0.25">
      <c r="A4" s="54"/>
      <c r="B4" s="54"/>
      <c r="C4" s="54"/>
      <c r="D4" s="16"/>
      <c r="E4" s="13"/>
      <c r="F4" s="13"/>
      <c r="G4" s="14"/>
    </row>
    <row r="5" spans="1:17" ht="78.75" x14ac:dyDescent="0.25">
      <c r="A5" s="17"/>
      <c r="B5" s="18" t="s">
        <v>1</v>
      </c>
      <c r="C5" s="19" t="s">
        <v>2</v>
      </c>
      <c r="D5" s="20" t="s">
        <v>3</v>
      </c>
      <c r="E5" s="21" t="s">
        <v>28</v>
      </c>
      <c r="F5" s="21" t="s">
        <v>4</v>
      </c>
      <c r="G5" s="22" t="s">
        <v>5</v>
      </c>
    </row>
    <row r="6" spans="1:17" ht="34.5" customHeight="1" x14ac:dyDescent="0.25">
      <c r="A6" s="29" t="s">
        <v>6</v>
      </c>
      <c r="B6" s="23">
        <v>0</v>
      </c>
      <c r="C6" s="23">
        <v>0</v>
      </c>
      <c r="D6" s="23">
        <v>0</v>
      </c>
      <c r="E6" s="23">
        <v>0</v>
      </c>
      <c r="F6" s="23">
        <v>0</v>
      </c>
      <c r="G6" s="23">
        <v>0</v>
      </c>
    </row>
    <row r="7" spans="1:17" s="12" customFormat="1" ht="34.5" customHeight="1" x14ac:dyDescent="0.25">
      <c r="A7" s="17" t="s">
        <v>32</v>
      </c>
      <c r="B7" s="23">
        <v>0</v>
      </c>
      <c r="C7" s="23">
        <v>0</v>
      </c>
      <c r="D7" s="23">
        <v>0</v>
      </c>
      <c r="E7" s="23">
        <v>0</v>
      </c>
      <c r="F7" s="23">
        <v>0</v>
      </c>
      <c r="G7" s="24">
        <f>G6</f>
        <v>0</v>
      </c>
    </row>
    <row r="8" spans="1:17" s="12" customFormat="1" ht="34.5" customHeight="1" x14ac:dyDescent="0.25">
      <c r="A8" s="41" t="s">
        <v>86</v>
      </c>
      <c r="B8" s="30">
        <v>1</v>
      </c>
      <c r="C8" s="30">
        <v>225</v>
      </c>
      <c r="D8" s="23" t="s">
        <v>62</v>
      </c>
      <c r="E8" s="23">
        <v>89250</v>
      </c>
      <c r="F8" s="34" t="s">
        <v>60</v>
      </c>
      <c r="G8" s="23">
        <v>0</v>
      </c>
    </row>
    <row r="9" spans="1:17" s="12" customFormat="1" ht="34.5" customHeight="1" x14ac:dyDescent="0.25">
      <c r="A9" s="17" t="s">
        <v>59</v>
      </c>
      <c r="B9" s="28">
        <f>B8</f>
        <v>1</v>
      </c>
      <c r="C9" s="28">
        <f>C8</f>
        <v>225</v>
      </c>
      <c r="D9" s="23">
        <v>0</v>
      </c>
      <c r="E9" s="36">
        <f>E8</f>
        <v>89250</v>
      </c>
      <c r="F9" s="23">
        <v>0</v>
      </c>
      <c r="G9" s="23">
        <v>0</v>
      </c>
    </row>
    <row r="10" spans="1:17" s="12" customFormat="1" ht="34.5" customHeight="1" x14ac:dyDescent="0.25">
      <c r="A10" s="49" t="s">
        <v>64</v>
      </c>
      <c r="B10" s="30">
        <v>1</v>
      </c>
      <c r="C10" s="30">
        <v>200</v>
      </c>
      <c r="D10" s="23">
        <v>0</v>
      </c>
      <c r="E10" s="23">
        <v>0</v>
      </c>
      <c r="F10" s="23">
        <v>0</v>
      </c>
      <c r="G10" s="30">
        <v>1</v>
      </c>
    </row>
    <row r="11" spans="1:17" s="12" customFormat="1" ht="34.5" customHeight="1" x14ac:dyDescent="0.25">
      <c r="A11" s="47"/>
      <c r="B11" s="30">
        <v>1</v>
      </c>
      <c r="C11" s="30">
        <v>6000</v>
      </c>
      <c r="D11" s="23">
        <v>0</v>
      </c>
      <c r="E11" s="23">
        <v>0</v>
      </c>
      <c r="F11" s="23">
        <v>0</v>
      </c>
      <c r="G11" s="30">
        <v>1</v>
      </c>
    </row>
    <row r="12" spans="1:17" s="12" customFormat="1" ht="34.5" customHeight="1" x14ac:dyDescent="0.25">
      <c r="A12" s="17" t="s">
        <v>63</v>
      </c>
      <c r="B12" s="28">
        <f>SUM(B10:B11)</f>
        <v>2</v>
      </c>
      <c r="C12" s="35">
        <f>SUM(C10:C11)</f>
        <v>6200</v>
      </c>
      <c r="D12" s="23"/>
      <c r="E12" s="28"/>
      <c r="F12" s="23"/>
      <c r="G12" s="28">
        <f>G11+G10</f>
        <v>2</v>
      </c>
    </row>
    <row r="13" spans="1:17" s="12" customFormat="1" ht="34.5" customHeight="1" x14ac:dyDescent="0.25">
      <c r="A13" s="49" t="s">
        <v>68</v>
      </c>
      <c r="B13" s="30">
        <v>1</v>
      </c>
      <c r="C13" s="30">
        <v>3600</v>
      </c>
      <c r="D13" s="23" t="s">
        <v>69</v>
      </c>
      <c r="E13" s="23">
        <v>2071356.07</v>
      </c>
      <c r="F13" s="34" t="s">
        <v>82</v>
      </c>
      <c r="G13" s="23">
        <v>0</v>
      </c>
    </row>
    <row r="14" spans="1:17" s="12" customFormat="1" ht="34.5" customHeight="1" x14ac:dyDescent="0.25">
      <c r="A14" s="47"/>
      <c r="B14" s="30">
        <v>1</v>
      </c>
      <c r="C14" s="30">
        <v>100</v>
      </c>
      <c r="D14" s="23" t="s">
        <v>72</v>
      </c>
      <c r="E14" s="23">
        <v>89250</v>
      </c>
      <c r="F14" s="34" t="s">
        <v>60</v>
      </c>
      <c r="G14" s="23">
        <v>0</v>
      </c>
    </row>
    <row r="15" spans="1:17" s="12" customFormat="1" ht="34.5" customHeight="1" x14ac:dyDescent="0.25">
      <c r="A15" s="17" t="s">
        <v>67</v>
      </c>
      <c r="B15" s="28">
        <f>B13+B14</f>
        <v>2</v>
      </c>
      <c r="C15" s="28">
        <f>C13+C14</f>
        <v>3700</v>
      </c>
      <c r="D15" s="23"/>
      <c r="E15" s="36">
        <f>E13+E14</f>
        <v>2160606.0700000003</v>
      </c>
      <c r="F15" s="23"/>
      <c r="G15" s="24"/>
    </row>
    <row r="16" spans="1:17" s="12" customFormat="1" ht="34.5" customHeight="1" x14ac:dyDescent="0.25">
      <c r="A16" s="49" t="s">
        <v>70</v>
      </c>
      <c r="B16" s="28">
        <v>1</v>
      </c>
      <c r="C16" s="30">
        <v>200</v>
      </c>
      <c r="D16" s="23" t="s">
        <v>80</v>
      </c>
      <c r="E16" s="23">
        <v>373422.55</v>
      </c>
      <c r="F16" s="34" t="s">
        <v>79</v>
      </c>
      <c r="G16" s="23">
        <v>0</v>
      </c>
    </row>
    <row r="17" spans="1:7" s="12" customFormat="1" ht="34.5" customHeight="1" x14ac:dyDescent="0.25">
      <c r="A17" s="47"/>
      <c r="B17" s="28">
        <v>1</v>
      </c>
      <c r="C17" s="30">
        <v>20</v>
      </c>
      <c r="D17" s="23" t="s">
        <v>73</v>
      </c>
      <c r="E17" s="23">
        <v>49268.4</v>
      </c>
      <c r="F17" s="34" t="s">
        <v>81</v>
      </c>
      <c r="G17" s="23">
        <v>0</v>
      </c>
    </row>
    <row r="18" spans="1:7" s="12" customFormat="1" ht="34.5" customHeight="1" x14ac:dyDescent="0.25">
      <c r="A18" s="48"/>
      <c r="B18" s="28">
        <v>1</v>
      </c>
      <c r="C18" s="37">
        <v>549.85</v>
      </c>
      <c r="D18" s="23" t="s">
        <v>74</v>
      </c>
      <c r="E18" s="23">
        <v>36473114.590000004</v>
      </c>
      <c r="F18" s="34" t="s">
        <v>60</v>
      </c>
      <c r="G18" s="23">
        <v>0</v>
      </c>
    </row>
    <row r="19" spans="1:7" s="12" customFormat="1" ht="34.5" customHeight="1" x14ac:dyDescent="0.25">
      <c r="A19" s="17" t="s">
        <v>71</v>
      </c>
      <c r="B19" s="28">
        <f>B17+B18+B16</f>
        <v>3</v>
      </c>
      <c r="C19" s="28">
        <f>C17+C18+C16</f>
        <v>769.85</v>
      </c>
      <c r="D19" s="23"/>
      <c r="E19" s="36">
        <f>E17+E18+E16</f>
        <v>36895805.539999999</v>
      </c>
      <c r="F19" s="23"/>
      <c r="G19" s="24"/>
    </row>
    <row r="20" spans="1:7" s="12" customFormat="1" ht="34.5" customHeight="1" x14ac:dyDescent="0.25">
      <c r="A20" s="47" t="s">
        <v>85</v>
      </c>
      <c r="B20" s="28">
        <v>1</v>
      </c>
      <c r="C20" s="30">
        <v>50</v>
      </c>
      <c r="D20" s="23" t="s">
        <v>83</v>
      </c>
      <c r="E20" s="23">
        <v>117710.39999999999</v>
      </c>
      <c r="F20" s="34" t="s">
        <v>81</v>
      </c>
      <c r="G20" s="23">
        <v>0</v>
      </c>
    </row>
    <row r="21" spans="1:7" s="12" customFormat="1" ht="34.5" customHeight="1" x14ac:dyDescent="0.25">
      <c r="A21" s="48"/>
      <c r="B21" s="28">
        <v>1</v>
      </c>
      <c r="C21" s="37">
        <v>400</v>
      </c>
      <c r="D21" s="23" t="s">
        <v>78</v>
      </c>
      <c r="E21" s="37">
        <v>146170.79999999999</v>
      </c>
      <c r="F21" s="34" t="s">
        <v>81</v>
      </c>
      <c r="G21" s="23">
        <v>0</v>
      </c>
    </row>
    <row r="22" spans="1:7" s="12" customFormat="1" ht="34.5" customHeight="1" x14ac:dyDescent="0.25">
      <c r="A22" s="17" t="s">
        <v>77</v>
      </c>
      <c r="B22" s="28">
        <f>B20+B21</f>
        <v>2</v>
      </c>
      <c r="C22" s="28">
        <f>C20+C21</f>
        <v>450</v>
      </c>
      <c r="D22" s="23"/>
      <c r="E22" s="36">
        <f>E20+E21</f>
        <v>263881.19999999995</v>
      </c>
      <c r="F22" s="23"/>
      <c r="G22" s="24"/>
    </row>
    <row r="23" spans="1:7" s="12" customFormat="1" ht="34.5" customHeight="1" x14ac:dyDescent="0.25">
      <c r="A23" s="29" t="s">
        <v>84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s="12" customFormat="1" ht="34.5" customHeight="1" x14ac:dyDescent="0.25">
      <c r="A24" s="17" t="s">
        <v>87</v>
      </c>
      <c r="B24" s="23"/>
      <c r="C24" s="23"/>
      <c r="D24" s="23"/>
      <c r="E24" s="23"/>
      <c r="F24" s="23"/>
      <c r="G24" s="24"/>
    </row>
    <row r="25" spans="1:7" s="12" customFormat="1" ht="34.5" customHeight="1" x14ac:dyDescent="0.25">
      <c r="A25" s="42" t="s">
        <v>88</v>
      </c>
      <c r="B25" s="28">
        <v>1</v>
      </c>
      <c r="C25" s="23">
        <v>150</v>
      </c>
      <c r="D25" s="44" t="s">
        <v>91</v>
      </c>
      <c r="E25" s="23">
        <v>117710</v>
      </c>
      <c r="F25" s="23" t="s">
        <v>90</v>
      </c>
      <c r="G25" s="23">
        <v>0</v>
      </c>
    </row>
    <row r="26" spans="1:7" s="12" customFormat="1" ht="34.5" customHeight="1" x14ac:dyDescent="0.25">
      <c r="A26" s="17" t="s">
        <v>89</v>
      </c>
      <c r="B26" s="28">
        <f>B25</f>
        <v>1</v>
      </c>
      <c r="C26" s="28">
        <f>C25</f>
        <v>150</v>
      </c>
      <c r="D26" s="23"/>
      <c r="E26" s="36">
        <f>E25</f>
        <v>117710</v>
      </c>
      <c r="F26" s="23"/>
      <c r="G26" s="24"/>
    </row>
    <row r="27" spans="1:7" s="12" customFormat="1" ht="34.5" customHeight="1" x14ac:dyDescent="0.25">
      <c r="A27" s="45" t="s">
        <v>92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3">
        <v>0</v>
      </c>
    </row>
    <row r="28" spans="1:7" s="12" customFormat="1" ht="34.5" customHeight="1" x14ac:dyDescent="0.25">
      <c r="A28" s="17" t="s">
        <v>93</v>
      </c>
      <c r="B28" s="28">
        <v>0</v>
      </c>
      <c r="C28" s="28">
        <v>0</v>
      </c>
      <c r="D28" s="28">
        <f t="shared" ref="D28:G28" si="0">D27</f>
        <v>0</v>
      </c>
      <c r="E28" s="28">
        <f t="shared" si="0"/>
        <v>0</v>
      </c>
      <c r="F28" s="28">
        <f t="shared" si="0"/>
        <v>0</v>
      </c>
      <c r="G28" s="28">
        <f t="shared" si="0"/>
        <v>0</v>
      </c>
    </row>
    <row r="29" spans="1:7" s="12" customFormat="1" ht="34.5" customHeight="1" x14ac:dyDescent="0.25">
      <c r="A29" s="46" t="s">
        <v>94</v>
      </c>
      <c r="B29" s="28">
        <v>1</v>
      </c>
      <c r="C29" s="28">
        <v>500</v>
      </c>
      <c r="D29" s="28">
        <v>0</v>
      </c>
      <c r="E29" s="28">
        <v>0</v>
      </c>
      <c r="F29" s="28">
        <v>0</v>
      </c>
      <c r="G29" s="23">
        <v>0</v>
      </c>
    </row>
    <row r="30" spans="1:7" s="12" customFormat="1" ht="34.5" customHeight="1" x14ac:dyDescent="0.25">
      <c r="A30" s="17" t="s">
        <v>95</v>
      </c>
      <c r="B30" s="28">
        <f>B29</f>
        <v>1</v>
      </c>
      <c r="C30" s="28">
        <f>C29</f>
        <v>500</v>
      </c>
      <c r="D30" s="28">
        <f t="shared" ref="D30:G30" si="1">D29</f>
        <v>0</v>
      </c>
      <c r="E30" s="28">
        <f t="shared" si="1"/>
        <v>0</v>
      </c>
      <c r="F30" s="28">
        <f t="shared" si="1"/>
        <v>0</v>
      </c>
      <c r="G30" s="28">
        <f t="shared" si="1"/>
        <v>0</v>
      </c>
    </row>
    <row r="31" spans="1:7" s="26" customFormat="1" ht="32.25" customHeight="1" x14ac:dyDescent="0.25">
      <c r="A31" s="27" t="s">
        <v>7</v>
      </c>
      <c r="B31" s="28">
        <f>B7+B9+B12+B15+B19+B22+B24+B26+B28+B30</f>
        <v>12</v>
      </c>
      <c r="C31" s="28">
        <f>C7+C9+C12+C15+C19+C22+C24+C26+C28+C30</f>
        <v>11994.85</v>
      </c>
      <c r="D31" s="28"/>
      <c r="E31" s="28">
        <f>E7+E9+E12+E15+E19+E22+E24+E26+E28+E30</f>
        <v>39527252.810000002</v>
      </c>
      <c r="F31" s="28"/>
      <c r="G31" s="28">
        <f>G12</f>
        <v>2</v>
      </c>
    </row>
    <row r="33" spans="2:2" x14ac:dyDescent="0.25">
      <c r="B33" s="40"/>
    </row>
  </sheetData>
  <mergeCells count="8">
    <mergeCell ref="A20:A21"/>
    <mergeCell ref="A16:A18"/>
    <mergeCell ref="A13:A14"/>
    <mergeCell ref="A10:A11"/>
    <mergeCell ref="A1:G1"/>
    <mergeCell ref="A2:G2"/>
    <mergeCell ref="A3:G3"/>
    <mergeCell ref="A4:C4"/>
  </mergeCells>
  <pageMargins left="0.78740157480314965" right="0.19685039370078741" top="0.39370078740157483" bottom="0.39370078740157483" header="0.11811023622047245" footer="0.11811023622047245"/>
  <pageSetup paperSize="9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4"/>
  <sheetViews>
    <sheetView topLeftCell="A25" zoomScaleNormal="100" workbookViewId="0">
      <selection activeCell="D31" sqref="D31"/>
    </sheetView>
  </sheetViews>
  <sheetFormatPr defaultRowHeight="15" x14ac:dyDescent="0.25"/>
  <cols>
    <col min="1" max="1" width="10.42578125" style="1" customWidth="1"/>
    <col min="2" max="2" width="47.7109375" style="1" customWidth="1"/>
    <col min="3" max="3" width="25.140625" style="1" customWidth="1"/>
    <col min="4" max="4" width="22.28515625" style="1" customWidth="1"/>
    <col min="5" max="16384" width="9.140625" style="1"/>
  </cols>
  <sheetData>
    <row r="1" spans="1:3" ht="73.5" customHeight="1" x14ac:dyDescent="0.25">
      <c r="A1" s="55" t="s">
        <v>42</v>
      </c>
      <c r="B1" s="55"/>
      <c r="C1" s="55"/>
    </row>
    <row r="2" spans="1:3" ht="74.25" customHeight="1" x14ac:dyDescent="0.3">
      <c r="A2" s="2" t="s">
        <v>8</v>
      </c>
      <c r="B2" s="3" t="s">
        <v>9</v>
      </c>
      <c r="C2" s="2" t="s">
        <v>10</v>
      </c>
    </row>
    <row r="3" spans="1:3" ht="15" customHeight="1" x14ac:dyDescent="0.25">
      <c r="A3" s="4">
        <v>1</v>
      </c>
      <c r="B3" s="4">
        <v>2</v>
      </c>
      <c r="C3" s="4">
        <v>3</v>
      </c>
    </row>
    <row r="4" spans="1:3" ht="24" customHeight="1" x14ac:dyDescent="0.3">
      <c r="A4" s="10">
        <v>1</v>
      </c>
      <c r="B4" s="11" t="s">
        <v>11</v>
      </c>
      <c r="C4" s="31">
        <v>2166</v>
      </c>
    </row>
    <row r="5" spans="1:3" ht="17.25" x14ac:dyDescent="0.3">
      <c r="A5" s="10">
        <f>A4+1</f>
        <v>2</v>
      </c>
      <c r="B5" s="11" t="s">
        <v>24</v>
      </c>
      <c r="C5" s="31">
        <v>500</v>
      </c>
    </row>
    <row r="6" spans="1:3" ht="17.25" x14ac:dyDescent="0.3">
      <c r="A6" s="10">
        <f t="shared" ref="A6:A51" si="0">A5+1</f>
        <v>3</v>
      </c>
      <c r="B6" s="11" t="s">
        <v>37</v>
      </c>
      <c r="C6" s="31">
        <f>2862.9</f>
        <v>2862.9</v>
      </c>
    </row>
    <row r="7" spans="1:3" ht="17.25" x14ac:dyDescent="0.3">
      <c r="A7" s="10">
        <f t="shared" si="0"/>
        <v>4</v>
      </c>
      <c r="B7" s="11" t="s">
        <v>34</v>
      </c>
      <c r="C7" s="31">
        <f>540+740</f>
        <v>1280</v>
      </c>
    </row>
    <row r="8" spans="1:3" ht="17.25" x14ac:dyDescent="0.3">
      <c r="A8" s="10">
        <f t="shared" si="0"/>
        <v>5</v>
      </c>
      <c r="B8" s="11" t="s">
        <v>35</v>
      </c>
      <c r="C8" s="31">
        <v>1007.1</v>
      </c>
    </row>
    <row r="9" spans="1:3" ht="17.25" x14ac:dyDescent="0.3">
      <c r="A9" s="10">
        <f t="shared" si="0"/>
        <v>6</v>
      </c>
      <c r="B9" s="11" t="s">
        <v>36</v>
      </c>
      <c r="C9" s="31">
        <v>300</v>
      </c>
    </row>
    <row r="10" spans="1:3" ht="33" customHeight="1" x14ac:dyDescent="0.3">
      <c r="A10" s="10">
        <f t="shared" si="0"/>
        <v>7</v>
      </c>
      <c r="B10" s="7" t="s">
        <v>23</v>
      </c>
      <c r="C10" s="32">
        <f>4300+100</f>
        <v>4400</v>
      </c>
    </row>
    <row r="11" spans="1:3" ht="17.25" x14ac:dyDescent="0.3">
      <c r="A11" s="10">
        <f t="shared" si="0"/>
        <v>8</v>
      </c>
      <c r="B11" s="6" t="s">
        <v>12</v>
      </c>
      <c r="C11" s="31">
        <v>1346</v>
      </c>
    </row>
    <row r="12" spans="1:3" ht="17.25" x14ac:dyDescent="0.3">
      <c r="A12" s="10">
        <f t="shared" si="0"/>
        <v>9</v>
      </c>
      <c r="B12" s="6" t="s">
        <v>13</v>
      </c>
      <c r="C12" s="31">
        <f>830+183.8</f>
        <v>1013.8</v>
      </c>
    </row>
    <row r="13" spans="1:3" ht="17.25" x14ac:dyDescent="0.3">
      <c r="A13" s="10">
        <f t="shared" si="0"/>
        <v>10</v>
      </c>
      <c r="B13" s="6" t="s">
        <v>14</v>
      </c>
      <c r="C13" s="31">
        <v>1470</v>
      </c>
    </row>
    <row r="14" spans="1:3" ht="17.25" x14ac:dyDescent="0.3">
      <c r="A14" s="10">
        <f t="shared" si="0"/>
        <v>11</v>
      </c>
      <c r="B14" s="11" t="s">
        <v>38</v>
      </c>
      <c r="C14" s="31">
        <v>3.5</v>
      </c>
    </row>
    <row r="15" spans="1:3" ht="17.25" x14ac:dyDescent="0.3">
      <c r="A15" s="10">
        <f t="shared" si="0"/>
        <v>12</v>
      </c>
      <c r="B15" s="6" t="s">
        <v>15</v>
      </c>
      <c r="C15" s="31">
        <v>630</v>
      </c>
    </row>
    <row r="16" spans="1:3" ht="17.25" x14ac:dyDescent="0.3">
      <c r="A16" s="10">
        <f t="shared" si="0"/>
        <v>13</v>
      </c>
      <c r="B16" s="6" t="s">
        <v>16</v>
      </c>
      <c r="C16" s="31">
        <f>1258.2-100</f>
        <v>1158.2</v>
      </c>
    </row>
    <row r="17" spans="1:3" ht="33" customHeight="1" x14ac:dyDescent="0.3">
      <c r="A17" s="10">
        <f t="shared" si="0"/>
        <v>14</v>
      </c>
      <c r="B17" s="7" t="s">
        <v>25</v>
      </c>
      <c r="C17" s="31">
        <v>6</v>
      </c>
    </row>
    <row r="18" spans="1:3" ht="17.25" x14ac:dyDescent="0.3">
      <c r="A18" s="10">
        <f t="shared" si="0"/>
        <v>15</v>
      </c>
      <c r="B18" s="6" t="s">
        <v>48</v>
      </c>
      <c r="C18" s="31">
        <v>580</v>
      </c>
    </row>
    <row r="19" spans="1:3" ht="17.25" x14ac:dyDescent="0.3">
      <c r="A19" s="10">
        <f t="shared" si="0"/>
        <v>16</v>
      </c>
      <c r="B19" s="6" t="s">
        <v>17</v>
      </c>
      <c r="C19" s="31">
        <v>940</v>
      </c>
    </row>
    <row r="20" spans="1:3" ht="33" customHeight="1" x14ac:dyDescent="0.3">
      <c r="A20" s="10">
        <f t="shared" si="0"/>
        <v>17</v>
      </c>
      <c r="B20" s="7" t="s">
        <v>65</v>
      </c>
      <c r="C20" s="31">
        <v>4000</v>
      </c>
    </row>
    <row r="21" spans="1:3" ht="17.25" x14ac:dyDescent="0.3">
      <c r="A21" s="10">
        <f t="shared" si="0"/>
        <v>18</v>
      </c>
      <c r="B21" s="6" t="s">
        <v>18</v>
      </c>
      <c r="C21" s="39">
        <v>1139.0350000000001</v>
      </c>
    </row>
    <row r="22" spans="1:3" ht="17.25" x14ac:dyDescent="0.3">
      <c r="A22" s="10">
        <f t="shared" si="0"/>
        <v>19</v>
      </c>
      <c r="B22" s="6" t="s">
        <v>22</v>
      </c>
      <c r="C22" s="31">
        <f>4645+2997</f>
        <v>7642</v>
      </c>
    </row>
    <row r="23" spans="1:3" ht="17.25" x14ac:dyDescent="0.3">
      <c r="A23" s="10">
        <f t="shared" si="0"/>
        <v>20</v>
      </c>
      <c r="B23" s="6" t="s">
        <v>20</v>
      </c>
      <c r="C23" s="31">
        <f>513-63.7</f>
        <v>449.3</v>
      </c>
    </row>
    <row r="24" spans="1:3" ht="17.25" x14ac:dyDescent="0.3">
      <c r="A24" s="10">
        <f t="shared" si="0"/>
        <v>21</v>
      </c>
      <c r="B24" s="6" t="s">
        <v>21</v>
      </c>
      <c r="C24" s="31">
        <v>100</v>
      </c>
    </row>
    <row r="25" spans="1:3" ht="17.25" x14ac:dyDescent="0.3">
      <c r="A25" s="10">
        <f t="shared" si="0"/>
        <v>22</v>
      </c>
      <c r="B25" s="6" t="s">
        <v>26</v>
      </c>
      <c r="C25" s="31">
        <v>149.9</v>
      </c>
    </row>
    <row r="26" spans="1:3" ht="17.25" x14ac:dyDescent="0.3">
      <c r="A26" s="10">
        <f t="shared" si="0"/>
        <v>23</v>
      </c>
      <c r="B26" s="6" t="s">
        <v>27</v>
      </c>
      <c r="C26" s="31">
        <v>0.4</v>
      </c>
    </row>
    <row r="27" spans="1:3" ht="17.25" x14ac:dyDescent="0.3">
      <c r="A27" s="10">
        <f t="shared" si="0"/>
        <v>24</v>
      </c>
      <c r="B27" s="6" t="s">
        <v>29</v>
      </c>
      <c r="C27" s="31">
        <f>2312.24</f>
        <v>2312.2399999999998</v>
      </c>
    </row>
    <row r="28" spans="1:3" ht="17.25" x14ac:dyDescent="0.3">
      <c r="A28" s="10">
        <f t="shared" si="0"/>
        <v>25</v>
      </c>
      <c r="B28" s="6" t="s">
        <v>30</v>
      </c>
      <c r="C28" s="31">
        <f>3220.73</f>
        <v>3220.73</v>
      </c>
    </row>
    <row r="29" spans="1:3" ht="17.25" x14ac:dyDescent="0.3">
      <c r="A29" s="10">
        <f t="shared" si="0"/>
        <v>26</v>
      </c>
      <c r="B29" s="6" t="s">
        <v>47</v>
      </c>
      <c r="C29" s="43">
        <v>100</v>
      </c>
    </row>
    <row r="30" spans="1:3" ht="17.25" x14ac:dyDescent="0.3">
      <c r="A30" s="10">
        <f t="shared" si="0"/>
        <v>27</v>
      </c>
      <c r="B30" s="6" t="s">
        <v>31</v>
      </c>
      <c r="C30" s="43">
        <v>180</v>
      </c>
    </row>
    <row r="31" spans="1:3" ht="17.25" x14ac:dyDescent="0.3">
      <c r="A31" s="10">
        <f t="shared" si="0"/>
        <v>28</v>
      </c>
      <c r="B31" s="6" t="s">
        <v>66</v>
      </c>
      <c r="C31" s="43">
        <v>3600</v>
      </c>
    </row>
    <row r="32" spans="1:3" ht="17.25" x14ac:dyDescent="0.3">
      <c r="A32" s="10">
        <f t="shared" si="0"/>
        <v>29</v>
      </c>
      <c r="B32" s="6" t="s">
        <v>33</v>
      </c>
      <c r="C32" s="43">
        <f>1300+500</f>
        <v>1800</v>
      </c>
    </row>
    <row r="33" spans="1:3" ht="17.25" x14ac:dyDescent="0.3">
      <c r="A33" s="10">
        <f t="shared" si="0"/>
        <v>30</v>
      </c>
      <c r="B33" s="11" t="s">
        <v>55</v>
      </c>
      <c r="C33" s="43">
        <v>6885</v>
      </c>
    </row>
    <row r="34" spans="1:3" ht="17.25" x14ac:dyDescent="0.3">
      <c r="A34" s="10">
        <f t="shared" si="0"/>
        <v>31</v>
      </c>
      <c r="B34" s="11" t="s">
        <v>40</v>
      </c>
      <c r="C34" s="43">
        <v>560</v>
      </c>
    </row>
    <row r="35" spans="1:3" ht="17.25" x14ac:dyDescent="0.3">
      <c r="A35" s="10">
        <f t="shared" si="0"/>
        <v>32</v>
      </c>
      <c r="B35" s="11" t="s">
        <v>39</v>
      </c>
      <c r="C35" s="43">
        <v>649</v>
      </c>
    </row>
    <row r="36" spans="1:3" ht="17.25" x14ac:dyDescent="0.3">
      <c r="A36" s="10">
        <f t="shared" si="0"/>
        <v>33</v>
      </c>
      <c r="B36" s="6" t="s">
        <v>41</v>
      </c>
      <c r="C36" s="43">
        <v>825</v>
      </c>
    </row>
    <row r="37" spans="1:3" ht="17.25" x14ac:dyDescent="0.3">
      <c r="A37" s="10">
        <f t="shared" si="0"/>
        <v>34</v>
      </c>
      <c r="B37" s="6" t="s">
        <v>44</v>
      </c>
      <c r="C37" s="43">
        <v>8</v>
      </c>
    </row>
    <row r="38" spans="1:3" ht="17.25" x14ac:dyDescent="0.3">
      <c r="A38" s="10">
        <f t="shared" si="0"/>
        <v>35</v>
      </c>
      <c r="B38" s="6" t="s">
        <v>49</v>
      </c>
      <c r="C38" s="43">
        <f>765+383+150</f>
        <v>1298</v>
      </c>
    </row>
    <row r="39" spans="1:3" ht="17.25" x14ac:dyDescent="0.3">
      <c r="A39" s="10">
        <f t="shared" si="0"/>
        <v>36</v>
      </c>
      <c r="B39" s="6" t="s">
        <v>50</v>
      </c>
      <c r="C39" s="43">
        <f>1150</f>
        <v>1150</v>
      </c>
    </row>
    <row r="40" spans="1:3" ht="17.25" x14ac:dyDescent="0.3">
      <c r="A40" s="10">
        <f t="shared" si="0"/>
        <v>37</v>
      </c>
      <c r="B40" s="6" t="s">
        <v>43</v>
      </c>
      <c r="C40" s="43">
        <v>1000</v>
      </c>
    </row>
    <row r="41" spans="1:3" ht="17.25" x14ac:dyDescent="0.3">
      <c r="A41" s="10">
        <f t="shared" si="0"/>
        <v>38</v>
      </c>
      <c r="B41" s="6" t="s">
        <v>45</v>
      </c>
      <c r="C41" s="43">
        <v>28</v>
      </c>
    </row>
    <row r="42" spans="1:3" ht="17.25" x14ac:dyDescent="0.3">
      <c r="A42" s="10">
        <f t="shared" si="0"/>
        <v>39</v>
      </c>
      <c r="B42" s="6" t="s">
        <v>46</v>
      </c>
      <c r="C42" s="43">
        <v>2000</v>
      </c>
    </row>
    <row r="43" spans="1:3" ht="17.25" x14ac:dyDescent="0.3">
      <c r="A43" s="10">
        <f t="shared" si="0"/>
        <v>40</v>
      </c>
      <c r="B43" s="6" t="s">
        <v>52</v>
      </c>
      <c r="C43" s="43">
        <v>480</v>
      </c>
    </row>
    <row r="44" spans="1:3" ht="17.25" x14ac:dyDescent="0.3">
      <c r="A44" s="10">
        <f t="shared" si="0"/>
        <v>41</v>
      </c>
      <c r="B44" s="11" t="s">
        <v>51</v>
      </c>
      <c r="C44" s="43">
        <v>4999.8999999999996</v>
      </c>
    </row>
    <row r="45" spans="1:3" ht="17.25" x14ac:dyDescent="0.3">
      <c r="A45" s="10">
        <f t="shared" si="0"/>
        <v>42</v>
      </c>
      <c r="B45" s="11" t="s">
        <v>53</v>
      </c>
      <c r="C45" s="43">
        <v>395.73</v>
      </c>
    </row>
    <row r="46" spans="1:3" ht="17.25" x14ac:dyDescent="0.3">
      <c r="A46" s="10">
        <f t="shared" si="0"/>
        <v>43</v>
      </c>
      <c r="B46" s="11" t="s">
        <v>54</v>
      </c>
      <c r="C46" s="43">
        <v>2700</v>
      </c>
    </row>
    <row r="47" spans="1:3" ht="17.25" x14ac:dyDescent="0.3">
      <c r="A47" s="10">
        <f t="shared" si="0"/>
        <v>44</v>
      </c>
      <c r="B47" s="11" t="s">
        <v>56</v>
      </c>
      <c r="C47" s="43">
        <v>4000</v>
      </c>
    </row>
    <row r="48" spans="1:3" ht="17.25" x14ac:dyDescent="0.3">
      <c r="A48" s="10">
        <f t="shared" si="0"/>
        <v>45</v>
      </c>
      <c r="B48" s="11" t="s">
        <v>57</v>
      </c>
      <c r="C48" s="43">
        <v>15</v>
      </c>
    </row>
    <row r="49" spans="1:3" ht="17.25" x14ac:dyDescent="0.3">
      <c r="A49" s="10">
        <f t="shared" si="0"/>
        <v>46</v>
      </c>
      <c r="B49" s="11" t="s">
        <v>61</v>
      </c>
      <c r="C49" s="43">
        <v>225</v>
      </c>
    </row>
    <row r="50" spans="1:3" ht="17.25" x14ac:dyDescent="0.3">
      <c r="A50" s="10">
        <f t="shared" si="0"/>
        <v>47</v>
      </c>
      <c r="B50" s="11" t="s">
        <v>76</v>
      </c>
      <c r="C50" s="43">
        <v>200</v>
      </c>
    </row>
    <row r="51" spans="1:3" ht="17.25" x14ac:dyDescent="0.3">
      <c r="A51" s="10">
        <f t="shared" si="0"/>
        <v>48</v>
      </c>
      <c r="B51" s="11" t="s">
        <v>75</v>
      </c>
      <c r="C51" s="43">
        <v>549.85</v>
      </c>
    </row>
    <row r="52" spans="1:3" ht="18.75" x14ac:dyDescent="0.3">
      <c r="A52" s="5"/>
      <c r="B52" s="8" t="s">
        <v>19</v>
      </c>
      <c r="C52" s="33">
        <f>SUM(C4:C51)</f>
        <v>72325.585000000021</v>
      </c>
    </row>
    <row r="53" spans="1:3" x14ac:dyDescent="0.25">
      <c r="C53" s="25"/>
    </row>
    <row r="54" spans="1:3" x14ac:dyDescent="0.25">
      <c r="C54" s="38"/>
    </row>
  </sheetData>
  <autoFilter ref="B1:B53" xr:uid="{00000000-0009-0000-0000-000001000000}"/>
  <mergeCells count="1">
    <mergeCell ref="A1:C1"/>
  </mergeCells>
  <pageMargins left="0.70866141732283472" right="0.70866141732283472" top="0.35433070866141736" bottom="0.35433070866141736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п. 19д</vt:lpstr>
      <vt:lpstr>распределение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Рачина Елена Алексеевна</dc:creator>
  <cp:lastModifiedBy>Яковлева Ирина Арнольдовна</cp:lastModifiedBy>
  <cp:lastPrinted>2023-06-09T09:06:19Z</cp:lastPrinted>
  <dcterms:created xsi:type="dcterms:W3CDTF">2014-07-07T07:53:10Z</dcterms:created>
  <dcterms:modified xsi:type="dcterms:W3CDTF">2023-11-15T07:49:17Z</dcterms:modified>
</cp:coreProperties>
</file>